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Ａサッカーその他\サッカー①\チャレンジ、交流戦、トロフィー、ゴールデン\交流戦\2024 第7回交流戦\2024 資料\2024 3回目 送信\"/>
    </mc:Choice>
  </mc:AlternateContent>
  <bookViews>
    <workbookView xWindow="-15" yWindow="5100" windowWidth="20730" windowHeight="5160" tabRatio="819"/>
  </bookViews>
  <sheets>
    <sheet name="2021第1回チャレンジドリームカップ 全成績" sheetId="92" r:id="rId1"/>
    <sheet name="2日目会場" sheetId="93" r:id="rId2"/>
  </sheets>
  <definedNames>
    <definedName name="_xlnm.Print_Area" localSheetId="0">'2021第1回チャレンジドリームカップ 全成績'!$AV$74:$CB$270</definedName>
  </definedNames>
  <calcPr calcId="152511"/>
</workbook>
</file>

<file path=xl/calcChain.xml><?xml version="1.0" encoding="utf-8"?>
<calcChain xmlns="http://schemas.openxmlformats.org/spreadsheetml/2006/main">
  <c r="Y69" i="92" l="1"/>
  <c r="C251" i="92" l="1"/>
  <c r="C250" i="92"/>
  <c r="C249" i="92"/>
  <c r="C245" i="92"/>
  <c r="C244" i="92"/>
  <c r="C217" i="92"/>
  <c r="C216" i="92"/>
  <c r="C212" i="92"/>
  <c r="C211" i="92"/>
  <c r="C179" i="92"/>
  <c r="C178" i="92"/>
  <c r="C113" i="92"/>
  <c r="C112" i="92"/>
  <c r="C85" i="92"/>
  <c r="C84" i="92"/>
  <c r="AB65" i="92"/>
  <c r="AB64" i="92"/>
  <c r="AB63" i="92"/>
  <c r="AB60" i="92"/>
  <c r="AB59" i="92"/>
  <c r="AB56" i="92"/>
  <c r="AB55" i="92"/>
  <c r="AB52" i="92"/>
  <c r="AB51" i="92"/>
  <c r="AB44" i="92"/>
  <c r="AB43" i="92"/>
  <c r="L48" i="92"/>
  <c r="L47" i="92"/>
  <c r="L51" i="92"/>
  <c r="L52" i="92"/>
  <c r="B76" i="92"/>
  <c r="BP33" i="92" l="1"/>
  <c r="BP25" i="92"/>
  <c r="BG33" i="92"/>
  <c r="AX242" i="92"/>
  <c r="AX209" i="92"/>
  <c r="AX176" i="92"/>
  <c r="U222" i="92"/>
  <c r="C44" i="92"/>
  <c r="N270" i="92"/>
  <c r="N269" i="92"/>
  <c r="N268" i="92"/>
  <c r="N237" i="92"/>
  <c r="N236" i="92"/>
  <c r="N235" i="92"/>
  <c r="N204" i="92"/>
  <c r="N203" i="92"/>
  <c r="N202" i="92"/>
  <c r="N171" i="92"/>
  <c r="N170" i="92"/>
  <c r="N169" i="92"/>
  <c r="N138" i="92"/>
  <c r="N137" i="92"/>
  <c r="N136" i="92"/>
  <c r="L59" i="92"/>
  <c r="L60" i="92"/>
  <c r="L61" i="92"/>
  <c r="N105" i="92"/>
  <c r="N104" i="92"/>
  <c r="N103" i="92"/>
  <c r="Y75" i="92"/>
  <c r="BZ75" i="92"/>
  <c r="L80" i="92"/>
  <c r="P80" i="92"/>
  <c r="I81" i="92" s="1"/>
  <c r="AL81" i="92" s="1"/>
  <c r="L79" i="92"/>
  <c r="H81" i="92" s="1"/>
  <c r="P79" i="92"/>
  <c r="AM79" i="92" s="1"/>
  <c r="I79" i="92"/>
  <c r="K79" i="92"/>
  <c r="F80" i="92" s="1"/>
  <c r="T80" i="92" s="1"/>
  <c r="CO79" i="92"/>
  <c r="CO251" i="92"/>
  <c r="CO250" i="92"/>
  <c r="CO249" i="92"/>
  <c r="CO246" i="92"/>
  <c r="CO245" i="92"/>
  <c r="CO244" i="92"/>
  <c r="CO218" i="92"/>
  <c r="CO217" i="92"/>
  <c r="CO216" i="92"/>
  <c r="CO213" i="92"/>
  <c r="CO212" i="92"/>
  <c r="CO211" i="92"/>
  <c r="CO185" i="92"/>
  <c r="CO184" i="92"/>
  <c r="CO183" i="92"/>
  <c r="CO180" i="92"/>
  <c r="CO179" i="92"/>
  <c r="CO178" i="92"/>
  <c r="CO152" i="92"/>
  <c r="CO151" i="92"/>
  <c r="CO150" i="92"/>
  <c r="CO147" i="92"/>
  <c r="CO146" i="92"/>
  <c r="CO145" i="92"/>
  <c r="CO119" i="92"/>
  <c r="CO118" i="92"/>
  <c r="CO117" i="92"/>
  <c r="CO114" i="92"/>
  <c r="CO113" i="92"/>
  <c r="CO112" i="92"/>
  <c r="CO86" i="92"/>
  <c r="CO85" i="92"/>
  <c r="CO84" i="92"/>
  <c r="CO81" i="92"/>
  <c r="CO80" i="92"/>
  <c r="AT251" i="92"/>
  <c r="AT250" i="92"/>
  <c r="AT249" i="92"/>
  <c r="AT246" i="92"/>
  <c r="AT245" i="92"/>
  <c r="AT244" i="92"/>
  <c r="AT218" i="92"/>
  <c r="AT217" i="92"/>
  <c r="AT216" i="92"/>
  <c r="AT213" i="92"/>
  <c r="AT212" i="92"/>
  <c r="AT211" i="92"/>
  <c r="AT185" i="92"/>
  <c r="AT184" i="92"/>
  <c r="AT183" i="92"/>
  <c r="AT180" i="92"/>
  <c r="AT179" i="92"/>
  <c r="AT178" i="92"/>
  <c r="AT152" i="92"/>
  <c r="AT151" i="92"/>
  <c r="AT150" i="92"/>
  <c r="AT147" i="92"/>
  <c r="AT146" i="92"/>
  <c r="AT145" i="92"/>
  <c r="AT119" i="92"/>
  <c r="AT118" i="92"/>
  <c r="AT117" i="92"/>
  <c r="AT114" i="92"/>
  <c r="AT113" i="92"/>
  <c r="AT112" i="92"/>
  <c r="AT86" i="92"/>
  <c r="AT85" i="92"/>
  <c r="AT84" i="92"/>
  <c r="AT81" i="92"/>
  <c r="AT80" i="92"/>
  <c r="AT79" i="92"/>
  <c r="B74" i="92"/>
  <c r="B107" i="92" s="1"/>
  <c r="K249" i="92"/>
  <c r="F250" i="92" s="1"/>
  <c r="I249" i="92"/>
  <c r="H250" i="92" s="1"/>
  <c r="L250" i="92"/>
  <c r="P250" i="92"/>
  <c r="I251" i="92" s="1"/>
  <c r="AL251" i="92" s="1"/>
  <c r="P249" i="92"/>
  <c r="F251" i="92" s="1"/>
  <c r="W251" i="92" s="1"/>
  <c r="AR251" i="92" s="1"/>
  <c r="L249" i="92"/>
  <c r="H251" i="92" s="1"/>
  <c r="K244" i="92"/>
  <c r="F245" i="92" s="1"/>
  <c r="W245" i="92" s="1"/>
  <c r="I244" i="92"/>
  <c r="AL244" i="92" s="1"/>
  <c r="L245" i="92"/>
  <c r="K246" i="92" s="1"/>
  <c r="P245" i="92"/>
  <c r="I246" i="92" s="1"/>
  <c r="AL246" i="92" s="1"/>
  <c r="P244" i="92"/>
  <c r="F246" i="92"/>
  <c r="W246" i="92" s="1"/>
  <c r="AR246" i="92" s="1"/>
  <c r="L244" i="92"/>
  <c r="AL249" i="92"/>
  <c r="K84" i="92"/>
  <c r="F85" i="92" s="1"/>
  <c r="I84" i="92"/>
  <c r="AL84" i="92"/>
  <c r="L85" i="92"/>
  <c r="P85" i="92"/>
  <c r="I86" i="92" s="1"/>
  <c r="AL86" i="92" s="1"/>
  <c r="P84" i="92"/>
  <c r="F86" i="92" s="1"/>
  <c r="L84" i="92"/>
  <c r="AM84" i="92" s="1"/>
  <c r="CJ268" i="92"/>
  <c r="CJ169" i="92"/>
  <c r="CJ136" i="92"/>
  <c r="BZ118" i="92" s="1"/>
  <c r="CK138" i="92"/>
  <c r="CJ141" i="92" s="1"/>
  <c r="CJ138" i="92"/>
  <c r="CK137" i="92"/>
  <c r="CJ140" i="92" s="1"/>
  <c r="CJ137" i="92"/>
  <c r="CK136" i="92"/>
  <c r="CJ139" i="92" s="1"/>
  <c r="CK171" i="92"/>
  <c r="CJ174" i="92" s="1"/>
  <c r="CJ171" i="92"/>
  <c r="CK170" i="92"/>
  <c r="CJ173" i="92" s="1"/>
  <c r="CJ170" i="92"/>
  <c r="CK169" i="92"/>
  <c r="CJ172" i="92" s="1"/>
  <c r="BZ146" i="92" s="1"/>
  <c r="CK270" i="92"/>
  <c r="CJ273" i="92" s="1"/>
  <c r="CJ270" i="92"/>
  <c r="CK269" i="92"/>
  <c r="CJ272" i="92" s="1"/>
  <c r="CJ269" i="92"/>
  <c r="CK268" i="92"/>
  <c r="CJ271" i="92" s="1"/>
  <c r="BI270" i="92"/>
  <c r="BI269" i="92"/>
  <c r="BI268" i="92"/>
  <c r="BI237" i="92"/>
  <c r="BI236" i="92"/>
  <c r="BI235" i="92"/>
  <c r="BI204" i="92"/>
  <c r="BI203" i="92"/>
  <c r="BI202" i="92"/>
  <c r="BI171" i="92"/>
  <c r="BI170" i="92"/>
  <c r="BI169" i="92"/>
  <c r="BI138" i="92"/>
  <c r="BI137" i="92"/>
  <c r="BI136" i="92"/>
  <c r="BI105" i="92"/>
  <c r="BI104" i="92"/>
  <c r="BI103" i="92"/>
  <c r="BB13" i="92"/>
  <c r="AV74" i="92" s="1"/>
  <c r="A39" i="92"/>
  <c r="V41" i="92"/>
  <c r="AB41" i="92"/>
  <c r="L43" i="92"/>
  <c r="L44" i="92"/>
  <c r="R44" i="92"/>
  <c r="L45" i="92"/>
  <c r="AB45" i="92"/>
  <c r="C47" i="92"/>
  <c r="R47" i="92"/>
  <c r="AB47" i="92"/>
  <c r="AB48" i="92"/>
  <c r="L49" i="92"/>
  <c r="AB49" i="92"/>
  <c r="C52" i="92"/>
  <c r="R52" i="92"/>
  <c r="L53" i="92"/>
  <c r="AB53" i="92"/>
  <c r="C55" i="92"/>
  <c r="L55" i="92"/>
  <c r="R55" i="92"/>
  <c r="L56" i="92"/>
  <c r="L57" i="92"/>
  <c r="AB57" i="92"/>
  <c r="C60" i="92"/>
  <c r="R60" i="92"/>
  <c r="AB61" i="92"/>
  <c r="C63" i="92"/>
  <c r="L63" i="92"/>
  <c r="R63" i="92"/>
  <c r="L64" i="92"/>
  <c r="L65" i="92"/>
  <c r="L68" i="92"/>
  <c r="Y68" i="92"/>
  <c r="L69" i="92"/>
  <c r="L70" i="92"/>
  <c r="Y70" i="92"/>
  <c r="AE75" i="92"/>
  <c r="BT75" i="92"/>
  <c r="AW76" i="92"/>
  <c r="C79" i="92"/>
  <c r="I91" i="92" s="1"/>
  <c r="BD79" i="92"/>
  <c r="BF79" i="92"/>
  <c r="BA80" i="92" s="1"/>
  <c r="BR80" i="92" s="1"/>
  <c r="BG79" i="92"/>
  <c r="CH79" i="92" s="1"/>
  <c r="BK79" i="92"/>
  <c r="BA81" i="92" s="1"/>
  <c r="C80" i="92"/>
  <c r="I93" i="92" s="1"/>
  <c r="BG80" i="92"/>
  <c r="BF81" i="92" s="1"/>
  <c r="BK80" i="92"/>
  <c r="BD81" i="92" s="1"/>
  <c r="CG81" i="92" s="1"/>
  <c r="C81" i="92"/>
  <c r="U92" i="92" s="1"/>
  <c r="X91" i="92"/>
  <c r="BD84" i="92"/>
  <c r="BF84" i="92"/>
  <c r="BA85" i="92" s="1"/>
  <c r="BG84" i="92"/>
  <c r="BK84" i="92"/>
  <c r="BA86" i="92" s="1"/>
  <c r="U93" i="92"/>
  <c r="BG85" i="92"/>
  <c r="BF86" i="92" s="1"/>
  <c r="BK85" i="92"/>
  <c r="BD86" i="92" s="1"/>
  <c r="CG86" i="92" s="1"/>
  <c r="C86" i="92"/>
  <c r="L83" i="92" s="1"/>
  <c r="U89" i="92"/>
  <c r="AA91" i="92"/>
  <c r="E98" i="92"/>
  <c r="Y108" i="92"/>
  <c r="AE108" i="92"/>
  <c r="BT108" i="92"/>
  <c r="BZ108" i="92"/>
  <c r="B109" i="92"/>
  <c r="AW109" i="92"/>
  <c r="F111" i="92"/>
  <c r="I112" i="92"/>
  <c r="K112" i="92"/>
  <c r="F113" i="92" s="1"/>
  <c r="L112" i="92"/>
  <c r="P112" i="92"/>
  <c r="F114" i="92" s="1"/>
  <c r="BD112" i="92"/>
  <c r="BF112" i="92"/>
  <c r="BA113" i="92" s="1"/>
  <c r="BG112" i="92"/>
  <c r="BK112" i="92"/>
  <c r="BA114" i="92" s="1"/>
  <c r="X123" i="92"/>
  <c r="I111" i="92"/>
  <c r="L113" i="92"/>
  <c r="AM113" i="92" s="1"/>
  <c r="P113" i="92"/>
  <c r="I114" i="92" s="1"/>
  <c r="AL114" i="92" s="1"/>
  <c r="BG113" i="92"/>
  <c r="BF114" i="92" s="1"/>
  <c r="BK113" i="92"/>
  <c r="CH113" i="92" s="1"/>
  <c r="BD114" i="92"/>
  <c r="CG114" i="92" s="1"/>
  <c r="C114" i="92"/>
  <c r="Q124" i="92" s="1"/>
  <c r="C117" i="92"/>
  <c r="E132" i="92" s="1"/>
  <c r="I117" i="92"/>
  <c r="H118" i="92" s="1"/>
  <c r="K117" i="92"/>
  <c r="F118" i="92" s="1"/>
  <c r="L117" i="92"/>
  <c r="W117" i="92" s="1"/>
  <c r="P117" i="92"/>
  <c r="F119" i="92" s="1"/>
  <c r="BD117" i="92"/>
  <c r="BF117" i="92"/>
  <c r="BA118" i="92" s="1"/>
  <c r="BR118" i="92" s="1"/>
  <c r="BG117" i="92"/>
  <c r="BK117" i="92"/>
  <c r="BA119" i="92" s="1"/>
  <c r="C118" i="92"/>
  <c r="I116" i="92" s="1"/>
  <c r="L118" i="92"/>
  <c r="P118" i="92"/>
  <c r="I119" i="92" s="1"/>
  <c r="AL119" i="92" s="1"/>
  <c r="BG118" i="92"/>
  <c r="BF119" i="92" s="1"/>
  <c r="BK118" i="92"/>
  <c r="BD119" i="92" s="1"/>
  <c r="CG119" i="92" s="1"/>
  <c r="C119" i="92"/>
  <c r="X126" i="92" s="1"/>
  <c r="Q122" i="92"/>
  <c r="AA125" i="92"/>
  <c r="I126" i="92"/>
  <c r="U127" i="92"/>
  <c r="Y141" i="92"/>
  <c r="AE141" i="92"/>
  <c r="BT141" i="92"/>
  <c r="BZ141" i="92"/>
  <c r="B142" i="92"/>
  <c r="AW142" i="92"/>
  <c r="C145" i="92"/>
  <c r="I157" i="92" s="1"/>
  <c r="I145" i="92"/>
  <c r="K145" i="92"/>
  <c r="F146" i="92" s="1"/>
  <c r="L145" i="92"/>
  <c r="P145" i="92"/>
  <c r="F147" i="92" s="1"/>
  <c r="AK147" i="92" s="1"/>
  <c r="BD145" i="92"/>
  <c r="BC146" i="92" s="1"/>
  <c r="BF145" i="92"/>
  <c r="BA146" i="92" s="1"/>
  <c r="CF146" i="92" s="1"/>
  <c r="BG145" i="92"/>
  <c r="BK145" i="92"/>
  <c r="BA147" i="92" s="1"/>
  <c r="C146" i="92"/>
  <c r="AA158" i="92" s="1"/>
  <c r="L146" i="92"/>
  <c r="P146" i="92"/>
  <c r="I147" i="92"/>
  <c r="AL147" i="92" s="1"/>
  <c r="BG146" i="92"/>
  <c r="CH146" i="92" s="1"/>
  <c r="BK146" i="92"/>
  <c r="BD147" i="92" s="1"/>
  <c r="CG147" i="92" s="1"/>
  <c r="C147" i="92"/>
  <c r="L144" i="92" s="1"/>
  <c r="C150" i="92"/>
  <c r="I156" i="92" s="1"/>
  <c r="I150" i="92"/>
  <c r="K150" i="92"/>
  <c r="F151" i="92" s="1"/>
  <c r="AK151" i="92" s="1"/>
  <c r="L150" i="92"/>
  <c r="T150" i="92" s="1"/>
  <c r="P150" i="92"/>
  <c r="F152" i="92" s="1"/>
  <c r="BD150" i="92"/>
  <c r="BF150" i="92"/>
  <c r="BA151" i="92" s="1"/>
  <c r="BG150" i="92"/>
  <c r="BK150" i="92"/>
  <c r="CH150" i="92" s="1"/>
  <c r="BA152" i="92"/>
  <c r="BR152" i="92" s="1"/>
  <c r="CM152" i="92" s="1"/>
  <c r="C151" i="92"/>
  <c r="Q156" i="92" s="1"/>
  <c r="L151" i="92"/>
  <c r="P151" i="92"/>
  <c r="I152" i="92"/>
  <c r="AL152" i="92" s="1"/>
  <c r="AN152" i="92" s="1"/>
  <c r="Q152" i="92" s="1"/>
  <c r="BG151" i="92"/>
  <c r="BK151" i="92"/>
  <c r="BD152" i="92" s="1"/>
  <c r="C152" i="92"/>
  <c r="U157" i="92" s="1"/>
  <c r="Y174" i="92"/>
  <c r="AE174" i="92"/>
  <c r="BT174" i="92"/>
  <c r="BZ174" i="92"/>
  <c r="B175" i="92"/>
  <c r="AW175" i="92"/>
  <c r="X191" i="92"/>
  <c r="F177" i="92"/>
  <c r="I178" i="92"/>
  <c r="K178" i="92"/>
  <c r="F179" i="92" s="1"/>
  <c r="L178" i="92"/>
  <c r="P178" i="92"/>
  <c r="F180" i="92"/>
  <c r="T180" i="92" s="1"/>
  <c r="BD178" i="92"/>
  <c r="BO178" i="92" s="1"/>
  <c r="BF178" i="92"/>
  <c r="BA179" i="92" s="1"/>
  <c r="BG178" i="92"/>
  <c r="BK178" i="92"/>
  <c r="BA180" i="92" s="1"/>
  <c r="X189" i="92"/>
  <c r="L179" i="92"/>
  <c r="P179" i="92"/>
  <c r="I180" i="92" s="1"/>
  <c r="AL180" i="92" s="1"/>
  <c r="BG179" i="92"/>
  <c r="BK179" i="92"/>
  <c r="BD180" i="92" s="1"/>
  <c r="CG180" i="92" s="1"/>
  <c r="C180" i="92"/>
  <c r="L177" i="92" s="1"/>
  <c r="C183" i="92"/>
  <c r="I183" i="92"/>
  <c r="K183" i="92"/>
  <c r="F184" i="92" s="1"/>
  <c r="W184" i="92" s="1"/>
  <c r="L183" i="92"/>
  <c r="P183" i="92"/>
  <c r="F185" i="92" s="1"/>
  <c r="BD183" i="92"/>
  <c r="BR183" i="92" s="1"/>
  <c r="BF183" i="92"/>
  <c r="BA184" i="92" s="1"/>
  <c r="BO184" i="92" s="1"/>
  <c r="BG183" i="92"/>
  <c r="BK183" i="92"/>
  <c r="BA185" i="92" s="1"/>
  <c r="CF185" i="92" s="1"/>
  <c r="C184" i="92"/>
  <c r="X188" i="92" s="1"/>
  <c r="L184" i="92"/>
  <c r="P184" i="92"/>
  <c r="I185" i="92" s="1"/>
  <c r="BG184" i="92"/>
  <c r="BF185" i="92" s="1"/>
  <c r="BK184" i="92"/>
  <c r="BD185" i="92" s="1"/>
  <c r="C185" i="92"/>
  <c r="X192" i="92" s="1"/>
  <c r="I188" i="92"/>
  <c r="U189" i="92"/>
  <c r="I190" i="92"/>
  <c r="AA193" i="92"/>
  <c r="Y207" i="92"/>
  <c r="AE207" i="92"/>
  <c r="BT207" i="92"/>
  <c r="BZ207" i="92"/>
  <c r="B208" i="92"/>
  <c r="AW208" i="92"/>
  <c r="F210" i="92"/>
  <c r="I211" i="92"/>
  <c r="K211" i="92"/>
  <c r="F212" i="92" s="1"/>
  <c r="W212" i="92" s="1"/>
  <c r="L211" i="92"/>
  <c r="P211" i="92"/>
  <c r="F213" i="92" s="1"/>
  <c r="BD211" i="92"/>
  <c r="BF211" i="92"/>
  <c r="BA212" i="92" s="1"/>
  <c r="BG211" i="92"/>
  <c r="BC213" i="92" s="1"/>
  <c r="BK211" i="92"/>
  <c r="BA213" i="92" s="1"/>
  <c r="BR213" i="92" s="1"/>
  <c r="CM213" i="92" s="1"/>
  <c r="I210" i="92"/>
  <c r="L212" i="92"/>
  <c r="P212" i="92"/>
  <c r="I213" i="92" s="1"/>
  <c r="AL213" i="92" s="1"/>
  <c r="BG212" i="92"/>
  <c r="CH212" i="92" s="1"/>
  <c r="CI212" i="92" s="1"/>
  <c r="BL212" i="92" s="1"/>
  <c r="BK212" i="92"/>
  <c r="C213" i="92"/>
  <c r="BD213" i="92"/>
  <c r="E230" i="92"/>
  <c r="I216" i="92"/>
  <c r="AL216" i="92" s="1"/>
  <c r="K216" i="92"/>
  <c r="L216" i="92"/>
  <c r="P216" i="92"/>
  <c r="F218" i="92" s="1"/>
  <c r="BD216" i="92"/>
  <c r="BO216" i="92" s="1"/>
  <c r="BF216" i="92"/>
  <c r="BA217" i="92" s="1"/>
  <c r="BG216" i="92"/>
  <c r="BK216" i="92"/>
  <c r="BA218" i="92" s="1"/>
  <c r="I215" i="92"/>
  <c r="L217" i="92"/>
  <c r="P217" i="92"/>
  <c r="I218" i="92" s="1"/>
  <c r="AL218" i="92" s="1"/>
  <c r="BG217" i="92"/>
  <c r="BK217" i="92"/>
  <c r="BD218" i="92" s="1"/>
  <c r="CG218" i="92" s="1"/>
  <c r="C218" i="92"/>
  <c r="Q224" i="92" s="1"/>
  <c r="Q221" i="92"/>
  <c r="Y240" i="92"/>
  <c r="AE240" i="92"/>
  <c r="BT240" i="92"/>
  <c r="BZ240" i="92"/>
  <c r="B241" i="92"/>
  <c r="AW241" i="92"/>
  <c r="BD244" i="92"/>
  <c r="BF244" i="92"/>
  <c r="BG244" i="92"/>
  <c r="BC246" i="92" s="1"/>
  <c r="BK244" i="92"/>
  <c r="BA246" i="92" s="1"/>
  <c r="I243" i="92"/>
  <c r="BA245" i="92"/>
  <c r="CF245" i="92" s="1"/>
  <c r="BG245" i="92"/>
  <c r="BK245" i="92"/>
  <c r="BD246" i="92" s="1"/>
  <c r="CG246" i="92" s="1"/>
  <c r="C246" i="92"/>
  <c r="L243" i="92" s="1"/>
  <c r="BD249" i="92"/>
  <c r="BF249" i="92"/>
  <c r="BA250" i="92" s="1"/>
  <c r="BG249" i="92"/>
  <c r="BC251" i="92" s="1"/>
  <c r="BK249" i="92"/>
  <c r="BA251" i="92" s="1"/>
  <c r="U258" i="92"/>
  <c r="I248" i="92"/>
  <c r="BG250" i="92"/>
  <c r="BF251" i="92" s="1"/>
  <c r="BK250" i="92"/>
  <c r="BD251" i="92" s="1"/>
  <c r="CG251" i="92" s="1"/>
  <c r="L248" i="92"/>
  <c r="AA254" i="92"/>
  <c r="U254" i="92"/>
  <c r="AA256" i="92"/>
  <c r="I257" i="92"/>
  <c r="F261" i="92"/>
  <c r="F215" i="92"/>
  <c r="BC152" i="92"/>
  <c r="Q90" i="92"/>
  <c r="X89" i="92"/>
  <c r="U259" i="92"/>
  <c r="U256" i="92"/>
  <c r="X258" i="92"/>
  <c r="Q259" i="92"/>
  <c r="U221" i="92"/>
  <c r="I177" i="92"/>
  <c r="F129" i="92"/>
  <c r="E133" i="92"/>
  <c r="BR145" i="92"/>
  <c r="I259" i="92"/>
  <c r="K114" i="92"/>
  <c r="E99" i="92"/>
  <c r="I92" i="92"/>
  <c r="BC180" i="92"/>
  <c r="CH145" i="92"/>
  <c r="BC147" i="92"/>
  <c r="BR119" i="92"/>
  <c r="CM119" i="92" s="1"/>
  <c r="CF119" i="92"/>
  <c r="CI119" i="92"/>
  <c r="BL119" i="92" s="1"/>
  <c r="CG112" i="92"/>
  <c r="BO112" i="92"/>
  <c r="K251" i="92"/>
  <c r="I256" i="92"/>
  <c r="F217" i="92"/>
  <c r="AA225" i="92"/>
  <c r="I222" i="92"/>
  <c r="I223" i="92"/>
  <c r="K180" i="92"/>
  <c r="W179" i="92"/>
  <c r="AA191" i="92"/>
  <c r="AL117" i="92"/>
  <c r="AA127" i="92"/>
  <c r="E265" i="92"/>
  <c r="Q257" i="92"/>
  <c r="X256" i="92"/>
  <c r="X223" i="92"/>
  <c r="I235" i="92"/>
  <c r="AM235" i="92" s="1"/>
  <c r="F228" i="92"/>
  <c r="E231" i="92"/>
  <c r="I224" i="92"/>
  <c r="E232" i="92"/>
  <c r="AA226" i="92"/>
  <c r="I221" i="92"/>
  <c r="X224" i="92"/>
  <c r="AK245" i="92"/>
  <c r="AL185" i="92"/>
  <c r="T151" i="92"/>
  <c r="AQ151" i="92" s="1"/>
  <c r="W146" i="92"/>
  <c r="T152" i="92"/>
  <c r="AK152" i="92"/>
  <c r="AK86" i="92"/>
  <c r="AN86" i="92"/>
  <c r="Q86" i="92" s="1"/>
  <c r="CF81" i="92"/>
  <c r="BC86" i="92"/>
  <c r="BO151" i="92"/>
  <c r="BZ147" i="92"/>
  <c r="CG185" i="92"/>
  <c r="CF212" i="92"/>
  <c r="BR212" i="92"/>
  <c r="CG213" i="92"/>
  <c r="BO212" i="92"/>
  <c r="BO86" i="92"/>
  <c r="CF86" i="92"/>
  <c r="CI86" i="92"/>
  <c r="BL86" i="92" s="1"/>
  <c r="CG152" i="92"/>
  <c r="AO169" i="92"/>
  <c r="AP169" i="92"/>
  <c r="AO172" i="92" s="1"/>
  <c r="AP136" i="92"/>
  <c r="AO139" i="92" s="1"/>
  <c r="AO136" i="92"/>
  <c r="CK202" i="92"/>
  <c r="CJ205" i="92" s="1"/>
  <c r="CJ202" i="92"/>
  <c r="BZ179" i="92" s="1"/>
  <c r="AO268" i="92"/>
  <c r="AP268" i="92"/>
  <c r="AO271" i="92" s="1"/>
  <c r="AO235" i="92"/>
  <c r="AP235" i="92"/>
  <c r="AO238" i="92" s="1"/>
  <c r="AO202" i="92"/>
  <c r="AP202" i="92"/>
  <c r="AO205" i="92" s="1"/>
  <c r="AO171" i="92"/>
  <c r="AP171" i="92"/>
  <c r="AO174" i="92" s="1"/>
  <c r="AP170" i="92"/>
  <c r="AO173" i="92" s="1"/>
  <c r="AO170" i="92"/>
  <c r="AO138" i="92"/>
  <c r="AP138" i="92"/>
  <c r="AO141" i="92" s="1"/>
  <c r="AP137" i="92"/>
  <c r="AO140" i="92" s="1"/>
  <c r="AO137" i="92"/>
  <c r="AP103" i="92"/>
  <c r="AO106" i="92" s="1"/>
  <c r="AO103" i="92"/>
  <c r="CJ203" i="92"/>
  <c r="CK203" i="92"/>
  <c r="CJ206" i="92" s="1"/>
  <c r="CK204" i="92"/>
  <c r="CJ207" i="92" s="1"/>
  <c r="CJ204" i="92"/>
  <c r="CJ235" i="92"/>
  <c r="CK235" i="92"/>
  <c r="CJ238" i="92" s="1"/>
  <c r="AP269" i="92"/>
  <c r="AO272" i="92" s="1"/>
  <c r="AO269" i="92"/>
  <c r="AO270" i="92"/>
  <c r="AP270" i="92"/>
  <c r="AO273" i="92" s="1"/>
  <c r="AO236" i="92"/>
  <c r="AP236" i="92"/>
  <c r="AO239" i="92" s="1"/>
  <c r="AO237" i="92"/>
  <c r="AP237" i="92"/>
  <c r="AO240" i="92" s="1"/>
  <c r="AP204" i="92"/>
  <c r="AO207" i="92" s="1"/>
  <c r="AO204" i="92"/>
  <c r="AP203" i="92"/>
  <c r="AO206" i="92" s="1"/>
  <c r="AO203" i="92"/>
  <c r="AP105" i="92"/>
  <c r="AO108" i="92" s="1"/>
  <c r="AO105" i="92"/>
  <c r="AP104" i="92"/>
  <c r="AO107" i="92" s="1"/>
  <c r="AO104" i="92"/>
  <c r="CK103" i="92"/>
  <c r="CJ106" i="92" s="1"/>
  <c r="CJ103" i="92"/>
  <c r="CK237" i="92"/>
  <c r="CJ240" i="92" s="1"/>
  <c r="CJ237" i="92"/>
  <c r="CJ236" i="92"/>
  <c r="CK236" i="92"/>
  <c r="CJ239" i="92" s="1"/>
  <c r="CK105" i="92"/>
  <c r="CJ108" i="92" s="1"/>
  <c r="CJ105" i="92"/>
  <c r="CK104" i="92"/>
  <c r="CJ107" i="92" s="1"/>
  <c r="CJ104" i="92"/>
  <c r="BZ250" i="92" l="1"/>
  <c r="CH245" i="92"/>
  <c r="BO245" i="92"/>
  <c r="CG249" i="92"/>
  <c r="CI245" i="92"/>
  <c r="BL245" i="92" s="1"/>
  <c r="CP245" i="92" s="1"/>
  <c r="BO249" i="92"/>
  <c r="BZ248" i="92"/>
  <c r="CH249" i="92"/>
  <c r="CH244" i="92"/>
  <c r="BO244" i="92"/>
  <c r="BZ245" i="92"/>
  <c r="BZ249" i="92"/>
  <c r="BZ246" i="92"/>
  <c r="BZ247" i="92"/>
  <c r="BZ212" i="92"/>
  <c r="BR218" i="92"/>
  <c r="CM218" i="92" s="1"/>
  <c r="CH217" i="92"/>
  <c r="BO218" i="92"/>
  <c r="CL218" i="92" s="1"/>
  <c r="CF218" i="92"/>
  <c r="CH216" i="92"/>
  <c r="CI218" i="92"/>
  <c r="BL218" i="92" s="1"/>
  <c r="CN218" i="92" s="1"/>
  <c r="CM212" i="92"/>
  <c r="CN212" i="92"/>
  <c r="CP212" i="92"/>
  <c r="BF218" i="92"/>
  <c r="BZ215" i="92"/>
  <c r="BZ217" i="92"/>
  <c r="BZ216" i="92"/>
  <c r="BZ213" i="92"/>
  <c r="BR216" i="92"/>
  <c r="BZ184" i="92"/>
  <c r="CH179" i="92"/>
  <c r="CH178" i="92"/>
  <c r="BC179" i="92"/>
  <c r="BO119" i="92"/>
  <c r="BO113" i="92"/>
  <c r="CM118" i="92"/>
  <c r="CH117" i="92"/>
  <c r="CH112" i="92"/>
  <c r="CH118" i="92"/>
  <c r="BZ117" i="92"/>
  <c r="BC114" i="92"/>
  <c r="BZ149" i="92"/>
  <c r="BZ148" i="92"/>
  <c r="BZ151" i="92"/>
  <c r="BO147" i="92"/>
  <c r="CF147" i="92"/>
  <c r="CI147" i="92" s="1"/>
  <c r="BL147" i="92" s="1"/>
  <c r="BR147" i="92"/>
  <c r="CM147" i="92" s="1"/>
  <c r="BR150" i="92"/>
  <c r="BZ150" i="92"/>
  <c r="CG145" i="92"/>
  <c r="CI145" i="92" s="1"/>
  <c r="BL145" i="92" s="1"/>
  <c r="BO145" i="92"/>
  <c r="BZ81" i="92"/>
  <c r="BR86" i="92"/>
  <c r="CM86" i="92" s="1"/>
  <c r="CL86" i="92"/>
  <c r="BR81" i="92"/>
  <c r="CM81" i="92" s="1"/>
  <c r="CM80" i="92"/>
  <c r="CI81" i="92"/>
  <c r="BL81" i="92" s="1"/>
  <c r="CN81" i="92" s="1"/>
  <c r="BO81" i="92"/>
  <c r="CL81" i="92" s="1"/>
  <c r="CH84" i="92"/>
  <c r="CG84" i="92"/>
  <c r="CH85" i="92"/>
  <c r="CH80" i="92"/>
  <c r="BC81" i="92"/>
  <c r="BR79" i="92"/>
  <c r="CM79" i="92" s="1"/>
  <c r="BZ80" i="92"/>
  <c r="BR84" i="92"/>
  <c r="BO84" i="92"/>
  <c r="CL84" i="92" s="1"/>
  <c r="BZ82" i="92"/>
  <c r="CI84" i="92"/>
  <c r="BL84" i="92" s="1"/>
  <c r="CP84" i="92" s="1"/>
  <c r="BC85" i="92"/>
  <c r="F116" i="92"/>
  <c r="AM217" i="92"/>
  <c r="T218" i="92"/>
  <c r="AQ218" i="92" s="1"/>
  <c r="AK218" i="92"/>
  <c r="AM211" i="92"/>
  <c r="AR212" i="92"/>
  <c r="T216" i="92"/>
  <c r="AQ216" i="92" s="1"/>
  <c r="H217" i="92"/>
  <c r="W216" i="92"/>
  <c r="AE216" i="92"/>
  <c r="BT27" i="92" s="1"/>
  <c r="AX217" i="92" s="1"/>
  <c r="BS221" i="92" s="1"/>
  <c r="H212" i="92"/>
  <c r="AN151" i="92"/>
  <c r="Q151" i="92" s="1"/>
  <c r="AQ152" i="92"/>
  <c r="W152" i="92"/>
  <c r="AR152" i="92" s="1"/>
  <c r="AQ150" i="92"/>
  <c r="T146" i="92"/>
  <c r="W147" i="92"/>
  <c r="AR147" i="92" s="1"/>
  <c r="AM145" i="92"/>
  <c r="AR146" i="92"/>
  <c r="W151" i="92"/>
  <c r="AL150" i="92"/>
  <c r="H147" i="92"/>
  <c r="T145" i="92"/>
  <c r="AM118" i="92"/>
  <c r="T118" i="92"/>
  <c r="W114" i="92"/>
  <c r="AR114" i="92" s="1"/>
  <c r="AL112" i="92"/>
  <c r="T117" i="92"/>
  <c r="AM80" i="92"/>
  <c r="T79" i="92"/>
  <c r="F81" i="92"/>
  <c r="T84" i="92"/>
  <c r="H86" i="92"/>
  <c r="AN84" i="92"/>
  <c r="Q84" i="92" s="1"/>
  <c r="H85" i="92"/>
  <c r="AL79" i="92"/>
  <c r="W185" i="92"/>
  <c r="AR185" i="92" s="1"/>
  <c r="AM184" i="92"/>
  <c r="AM179" i="92"/>
  <c r="AM183" i="92"/>
  <c r="AR184" i="92"/>
  <c r="H185" i="92"/>
  <c r="AE184" i="92"/>
  <c r="BT34" i="92" s="1"/>
  <c r="AX249" i="92" s="1"/>
  <c r="BD257" i="92" s="1"/>
  <c r="AL178" i="92"/>
  <c r="AM250" i="92"/>
  <c r="AR245" i="92"/>
  <c r="AK246" i="92"/>
  <c r="AN246" i="92" s="1"/>
  <c r="Q246" i="92" s="1"/>
  <c r="T246" i="92"/>
  <c r="AM244" i="92"/>
  <c r="AM245" i="92"/>
  <c r="T244" i="92"/>
  <c r="BO180" i="92"/>
  <c r="CI180" i="92"/>
  <c r="BL180" i="92" s="1"/>
  <c r="BR179" i="92"/>
  <c r="CF179" i="92"/>
  <c r="BO179" i="92"/>
  <c r="CL179" i="92" s="1"/>
  <c r="CI179" i="92"/>
  <c r="BL179" i="92" s="1"/>
  <c r="BZ214" i="92"/>
  <c r="CI249" i="92"/>
  <c r="BL249" i="92" s="1"/>
  <c r="CI185" i="92"/>
  <c r="BL185" i="92" s="1"/>
  <c r="BF180" i="92"/>
  <c r="AN245" i="92"/>
  <c r="Q245" i="92" s="1"/>
  <c r="W79" i="92"/>
  <c r="CG216" i="92"/>
  <c r="CH250" i="92"/>
  <c r="H80" i="92"/>
  <c r="K81" i="92"/>
  <c r="T249" i="92"/>
  <c r="AQ249" i="92" s="1"/>
  <c r="W249" i="92"/>
  <c r="BO213" i="92"/>
  <c r="CL213" i="92" s="1"/>
  <c r="BC250" i="92"/>
  <c r="BR249" i="92"/>
  <c r="BF213" i="92"/>
  <c r="BO114" i="92"/>
  <c r="CL114" i="92" s="1"/>
  <c r="CF80" i="92"/>
  <c r="T112" i="92"/>
  <c r="T114" i="92"/>
  <c r="AQ114" i="92" s="1"/>
  <c r="AN79" i="92"/>
  <c r="Q79" i="92" s="1"/>
  <c r="BO117" i="92"/>
  <c r="AN114" i="92"/>
  <c r="Q114" i="92" s="1"/>
  <c r="BC218" i="92"/>
  <c r="K218" i="92"/>
  <c r="CF213" i="92"/>
  <c r="CI213" i="92" s="1"/>
  <c r="BL213" i="92" s="1"/>
  <c r="CH184" i="92"/>
  <c r="BO80" i="92"/>
  <c r="W112" i="92"/>
  <c r="AK114" i="92"/>
  <c r="T245" i="92"/>
  <c r="AQ245" i="92" s="1"/>
  <c r="BF246" i="92"/>
  <c r="W178" i="92"/>
  <c r="BR245" i="92"/>
  <c r="AN249" i="92"/>
  <c r="Q249" i="92" s="1"/>
  <c r="U160" i="92"/>
  <c r="X157" i="92"/>
  <c r="U122" i="92"/>
  <c r="U223" i="92"/>
  <c r="B173" i="92"/>
  <c r="BR85" i="92"/>
  <c r="CM85" i="92" s="1"/>
  <c r="CI85" i="92"/>
  <c r="BL85" i="92" s="1"/>
  <c r="CF85" i="92"/>
  <c r="BO85" i="92"/>
  <c r="CL85" i="92" s="1"/>
  <c r="W213" i="92"/>
  <c r="AR213" i="92" s="1"/>
  <c r="T213" i="92"/>
  <c r="AK213" i="92"/>
  <c r="AN213" i="92"/>
  <c r="Q213" i="92" s="1"/>
  <c r="AU213" i="92" s="1"/>
  <c r="BO152" i="92"/>
  <c r="CL152" i="92" s="1"/>
  <c r="BR244" i="92"/>
  <c r="BO146" i="92"/>
  <c r="CL146" i="92" s="1"/>
  <c r="AK118" i="92"/>
  <c r="AN118" i="92" s="1"/>
  <c r="Q118" i="92" s="1"/>
  <c r="W118" i="92"/>
  <c r="AK180" i="92"/>
  <c r="AN180" i="92" s="1"/>
  <c r="Q180" i="92" s="1"/>
  <c r="H246" i="92"/>
  <c r="BZ116" i="92"/>
  <c r="T178" i="92"/>
  <c r="AQ178" i="92" s="1"/>
  <c r="BZ83" i="92"/>
  <c r="BZ85" i="92"/>
  <c r="BZ183" i="92"/>
  <c r="CI152" i="92"/>
  <c r="BL152" i="92" s="1"/>
  <c r="CN152" i="92" s="1"/>
  <c r="BO217" i="92"/>
  <c r="BO118" i="92"/>
  <c r="CL118" i="92" s="1"/>
  <c r="AN80" i="92"/>
  <c r="Q80" i="92" s="1"/>
  <c r="AN147" i="92"/>
  <c r="Q147" i="92" s="1"/>
  <c r="T147" i="92"/>
  <c r="AQ147" i="92" s="1"/>
  <c r="H213" i="92"/>
  <c r="Q192" i="92"/>
  <c r="Q126" i="92"/>
  <c r="H151" i="92"/>
  <c r="BC245" i="92"/>
  <c r="BZ180" i="92"/>
  <c r="BZ84" i="92"/>
  <c r="BZ182" i="92"/>
  <c r="CF152" i="92"/>
  <c r="CF118" i="92"/>
  <c r="CI118" i="92" s="1"/>
  <c r="BL118" i="92" s="1"/>
  <c r="W180" i="92"/>
  <c r="AR180" i="92" s="1"/>
  <c r="BO150" i="92"/>
  <c r="CL150" i="92" s="1"/>
  <c r="CH211" i="92"/>
  <c r="W150" i="92"/>
  <c r="H179" i="92"/>
  <c r="I158" i="92"/>
  <c r="B140" i="92"/>
  <c r="Q155" i="92"/>
  <c r="E165" i="92"/>
  <c r="F162" i="92"/>
  <c r="I144" i="92"/>
  <c r="E166" i="92"/>
  <c r="B206" i="92"/>
  <c r="X156" i="92"/>
  <c r="F149" i="92"/>
  <c r="CN86" i="92"/>
  <c r="CP86" i="92"/>
  <c r="BR250" i="92"/>
  <c r="CF250" i="92"/>
  <c r="CI250" i="92" s="1"/>
  <c r="BL250" i="92" s="1"/>
  <c r="BO250" i="92"/>
  <c r="CF184" i="92"/>
  <c r="BR184" i="92"/>
  <c r="CM184" i="92" s="1"/>
  <c r="CI184" i="92"/>
  <c r="BL184" i="92" s="1"/>
  <c r="AM212" i="92"/>
  <c r="K213" i="92"/>
  <c r="T212" i="92"/>
  <c r="AQ212" i="92" s="1"/>
  <c r="AL183" i="92"/>
  <c r="AN183" i="92" s="1"/>
  <c r="Q183" i="92" s="1"/>
  <c r="W183" i="92"/>
  <c r="AR183" i="92" s="1"/>
  <c r="H184" i="92"/>
  <c r="T183" i="92"/>
  <c r="X122" i="92"/>
  <c r="AA124" i="92"/>
  <c r="U126" i="92"/>
  <c r="BR112" i="92"/>
  <c r="BC113" i="92"/>
  <c r="BZ181" i="92"/>
  <c r="K185" i="92"/>
  <c r="BR211" i="92"/>
  <c r="CM211" i="92" s="1"/>
  <c r="BC212" i="92"/>
  <c r="AL211" i="92"/>
  <c r="AN211" i="92" s="1"/>
  <c r="Q211" i="92" s="1"/>
  <c r="T211" i="92"/>
  <c r="AQ211" i="92" s="1"/>
  <c r="W211" i="92"/>
  <c r="AR211" i="92" s="1"/>
  <c r="BO185" i="92"/>
  <c r="CL185" i="92" s="1"/>
  <c r="BR185" i="92"/>
  <c r="CM185" i="92" s="1"/>
  <c r="AM178" i="92"/>
  <c r="H180" i="92"/>
  <c r="H152" i="92"/>
  <c r="AM150" i="92"/>
  <c r="BR114" i="92"/>
  <c r="CM114" i="92" s="1"/>
  <c r="CF114" i="92"/>
  <c r="CI114" i="92" s="1"/>
  <c r="BL114" i="92" s="1"/>
  <c r="W86" i="92"/>
  <c r="AR86" i="92" s="1"/>
  <c r="T86" i="92"/>
  <c r="AU86" i="92" s="1"/>
  <c r="H245" i="92"/>
  <c r="AN244" i="92"/>
  <c r="Q244" i="92" s="1"/>
  <c r="W244" i="92"/>
  <c r="AR244" i="92" s="1"/>
  <c r="AK251" i="92"/>
  <c r="AN251" i="92" s="1"/>
  <c r="Q251" i="92" s="1"/>
  <c r="T251" i="92"/>
  <c r="AQ251" i="92" s="1"/>
  <c r="CF217" i="92"/>
  <c r="CI217" i="92" s="1"/>
  <c r="BL217" i="92" s="1"/>
  <c r="BR217" i="92"/>
  <c r="CM217" i="92" s="1"/>
  <c r="BO183" i="92"/>
  <c r="CG183" i="92"/>
  <c r="BC184" i="92"/>
  <c r="CI183" i="92"/>
  <c r="BL183" i="92" s="1"/>
  <c r="AN184" i="92"/>
  <c r="Q184" i="92" s="1"/>
  <c r="AK184" i="92"/>
  <c r="T184" i="92"/>
  <c r="CG178" i="92"/>
  <c r="CI178" i="92" s="1"/>
  <c r="BL178" i="92" s="1"/>
  <c r="BR178" i="92"/>
  <c r="AK179" i="92"/>
  <c r="AN179" i="92" s="1"/>
  <c r="Q179" i="92" s="1"/>
  <c r="T179" i="92"/>
  <c r="AQ179" i="92" s="1"/>
  <c r="CF151" i="92"/>
  <c r="BR151" i="92"/>
  <c r="CM151" i="92" s="1"/>
  <c r="H146" i="92"/>
  <c r="W145" i="92"/>
  <c r="AR145" i="92" s="1"/>
  <c r="BR251" i="92"/>
  <c r="CM251" i="92" s="1"/>
  <c r="CI251" i="92"/>
  <c r="BL251" i="92" s="1"/>
  <c r="BC217" i="92"/>
  <c r="CI216" i="92"/>
  <c r="BL216" i="92" s="1"/>
  <c r="T185" i="92"/>
  <c r="AQ185" i="92" s="1"/>
  <c r="AK185" i="92"/>
  <c r="AN185" i="92" s="1"/>
  <c r="Q185" i="92" s="1"/>
  <c r="BR146" i="92"/>
  <c r="CI146" i="92"/>
  <c r="BL146" i="92" s="1"/>
  <c r="CF113" i="92"/>
  <c r="CI113" i="92" s="1"/>
  <c r="BL113" i="92" s="1"/>
  <c r="BR113" i="92"/>
  <c r="CM113" i="92" s="1"/>
  <c r="AM112" i="92"/>
  <c r="H114" i="92"/>
  <c r="BC80" i="92"/>
  <c r="BO79" i="92"/>
  <c r="CG79" i="92"/>
  <c r="CI79" i="92" s="1"/>
  <c r="BL79" i="92" s="1"/>
  <c r="BZ115" i="92"/>
  <c r="BZ114" i="92"/>
  <c r="BZ113" i="92"/>
  <c r="K86" i="92"/>
  <c r="AM85" i="92"/>
  <c r="W250" i="92"/>
  <c r="AR250" i="92" s="1"/>
  <c r="T250" i="92"/>
  <c r="AQ250" i="92" s="1"/>
  <c r="AK250" i="92"/>
  <c r="AN250" i="92" s="1"/>
  <c r="Q250" i="92" s="1"/>
  <c r="W80" i="92"/>
  <c r="AK80" i="92"/>
  <c r="BF147" i="92"/>
  <c r="K119" i="92"/>
  <c r="I159" i="92"/>
  <c r="U155" i="92"/>
  <c r="AA221" i="92"/>
  <c r="X225" i="92"/>
  <c r="E131" i="92"/>
  <c r="I125" i="92"/>
  <c r="I136" i="92"/>
  <c r="AM136" i="92" s="1"/>
  <c r="AE117" i="92" s="1"/>
  <c r="BT23" i="92" s="1"/>
  <c r="AX212" i="92" s="1"/>
  <c r="X193" i="92"/>
  <c r="Q256" i="92"/>
  <c r="I127" i="92"/>
  <c r="Q123" i="92"/>
  <c r="L182" i="92"/>
  <c r="U190" i="92"/>
  <c r="AA188" i="92"/>
  <c r="Q193" i="92"/>
  <c r="Q191" i="92"/>
  <c r="I155" i="92"/>
  <c r="U191" i="92"/>
  <c r="Q190" i="92"/>
  <c r="AA189" i="92"/>
  <c r="L149" i="92"/>
  <c r="E164" i="92"/>
  <c r="X158" i="92"/>
  <c r="F144" i="92"/>
  <c r="Q127" i="92"/>
  <c r="U91" i="92"/>
  <c r="X93" i="92"/>
  <c r="AA89" i="92"/>
  <c r="Q92" i="92"/>
  <c r="Q94" i="92"/>
  <c r="AA90" i="92"/>
  <c r="Q157" i="92"/>
  <c r="AA156" i="92"/>
  <c r="U156" i="92"/>
  <c r="X160" i="92"/>
  <c r="U158" i="92"/>
  <c r="X94" i="92"/>
  <c r="AA160" i="92"/>
  <c r="I182" i="92"/>
  <c r="AA159" i="92"/>
  <c r="U124" i="92"/>
  <c r="Q125" i="92"/>
  <c r="Q158" i="92"/>
  <c r="Q160" i="92"/>
  <c r="AA155" i="92"/>
  <c r="X159" i="92"/>
  <c r="I193" i="92"/>
  <c r="U192" i="92"/>
  <c r="Q189" i="92"/>
  <c r="AA190" i="92"/>
  <c r="Q159" i="92"/>
  <c r="X127" i="92"/>
  <c r="L111" i="92"/>
  <c r="U125" i="92"/>
  <c r="AA123" i="92"/>
  <c r="Q89" i="92"/>
  <c r="X90" i="92"/>
  <c r="Q258" i="92"/>
  <c r="W119" i="92"/>
  <c r="AR119" i="92" s="1"/>
  <c r="T119" i="92"/>
  <c r="AQ119" i="92" s="1"/>
  <c r="AK119" i="92"/>
  <c r="AN119" i="92" s="1"/>
  <c r="Q119" i="92" s="1"/>
  <c r="I202" i="92"/>
  <c r="AM202" i="92" s="1"/>
  <c r="E198" i="92"/>
  <c r="E197" i="92"/>
  <c r="U188" i="92"/>
  <c r="BR180" i="92"/>
  <c r="CM180" i="92" s="1"/>
  <c r="CF180" i="92"/>
  <c r="CH151" i="92"/>
  <c r="BF152" i="92"/>
  <c r="AU118" i="92"/>
  <c r="W217" i="92"/>
  <c r="T217" i="92"/>
  <c r="AK217" i="92"/>
  <c r="AN217" i="92"/>
  <c r="Q217" i="92" s="1"/>
  <c r="CP119" i="92"/>
  <c r="CN119" i="92"/>
  <c r="AK113" i="92"/>
  <c r="AN113" i="92"/>
  <c r="Q113" i="92" s="1"/>
  <c r="T113" i="92"/>
  <c r="W113" i="92"/>
  <c r="AR113" i="92" s="1"/>
  <c r="BC185" i="92"/>
  <c r="CH183" i="92"/>
  <c r="W85" i="92"/>
  <c r="AK85" i="92"/>
  <c r="T85" i="92"/>
  <c r="CF251" i="92"/>
  <c r="BO251" i="92"/>
  <c r="CL251" i="92" s="1"/>
  <c r="CI246" i="92"/>
  <c r="BL246" i="92" s="1"/>
  <c r="BR246" i="92"/>
  <c r="CM246" i="92" s="1"/>
  <c r="CF246" i="92"/>
  <c r="BO246" i="92"/>
  <c r="CL246" i="92" s="1"/>
  <c r="U255" i="92"/>
  <c r="F243" i="92"/>
  <c r="X257" i="92"/>
  <c r="AA259" i="92"/>
  <c r="I254" i="92"/>
  <c r="AM216" i="92"/>
  <c r="AN216" i="92" s="1"/>
  <c r="Q216" i="92" s="1"/>
  <c r="H218" i="92"/>
  <c r="U224" i="92"/>
  <c r="X226" i="92"/>
  <c r="L210" i="92"/>
  <c r="AA222" i="92"/>
  <c r="Q223" i="92"/>
  <c r="Q225" i="92"/>
  <c r="K152" i="92"/>
  <c r="AM151" i="92"/>
  <c r="K147" i="92"/>
  <c r="AM146" i="92"/>
  <c r="X259" i="92"/>
  <c r="U257" i="92"/>
  <c r="I149" i="92"/>
  <c r="U159" i="92"/>
  <c r="AA157" i="92"/>
  <c r="I160" i="92"/>
  <c r="X155" i="92"/>
  <c r="AM117" i="92"/>
  <c r="AN117" i="92" s="1"/>
  <c r="Q117" i="92" s="1"/>
  <c r="H119" i="92"/>
  <c r="F78" i="92"/>
  <c r="AA94" i="92"/>
  <c r="I89" i="92"/>
  <c r="U90" i="92"/>
  <c r="X92" i="92"/>
  <c r="W218" i="92"/>
  <c r="AR218" i="92" s="1"/>
  <c r="AN218" i="92"/>
  <c r="Q218" i="92" s="1"/>
  <c r="CG150" i="92"/>
  <c r="CI150" i="92" s="1"/>
  <c r="BL150" i="92" s="1"/>
  <c r="BC151" i="92"/>
  <c r="AK146" i="92"/>
  <c r="AN146" i="92"/>
  <c r="Q146" i="92" s="1"/>
  <c r="L116" i="92"/>
  <c r="AA122" i="92"/>
  <c r="AK212" i="92"/>
  <c r="AN212" i="92" s="1"/>
  <c r="Q212" i="92" s="1"/>
  <c r="AA255" i="92"/>
  <c r="F248" i="92"/>
  <c r="I255" i="92"/>
  <c r="E263" i="92"/>
  <c r="CG244" i="92"/>
  <c r="CI244" i="92" s="1"/>
  <c r="BL244" i="92" s="1"/>
  <c r="CK245" i="92" s="1"/>
  <c r="L215" i="92"/>
  <c r="Q226" i="92"/>
  <c r="CG211" i="92"/>
  <c r="BO211" i="92"/>
  <c r="CL211" i="92" s="1"/>
  <c r="CG117" i="92"/>
  <c r="CI117" i="92" s="1"/>
  <c r="BL117" i="92" s="1"/>
  <c r="CK119" i="92" s="1"/>
  <c r="BR117" i="92"/>
  <c r="CM117" i="92" s="1"/>
  <c r="BC118" i="92"/>
  <c r="U94" i="92"/>
  <c r="I78" i="92"/>
  <c r="AA92" i="92"/>
  <c r="X124" i="92"/>
  <c r="BC119" i="92"/>
  <c r="H113" i="92"/>
  <c r="CI112" i="92"/>
  <c r="BL112" i="92" s="1"/>
  <c r="I83" i="92"/>
  <c r="W84" i="92"/>
  <c r="AM249" i="92"/>
  <c r="I123" i="92"/>
  <c r="AA126" i="92"/>
  <c r="AL145" i="92"/>
  <c r="AN145" i="92" s="1"/>
  <c r="Q145" i="92" s="1"/>
  <c r="X221" i="92"/>
  <c r="U225" i="92"/>
  <c r="AA223" i="92"/>
  <c r="Q222" i="92"/>
  <c r="I226" i="92"/>
  <c r="I94" i="92"/>
  <c r="X254" i="92"/>
  <c r="Q255" i="92"/>
  <c r="I192" i="92"/>
  <c r="U193" i="92"/>
  <c r="Q188" i="92"/>
  <c r="I258" i="92"/>
  <c r="AA257" i="92"/>
  <c r="X255" i="92"/>
  <c r="Q254" i="92"/>
  <c r="U226" i="92"/>
  <c r="I225" i="92"/>
  <c r="AA224" i="92"/>
  <c r="X222" i="92"/>
  <c r="L78" i="92"/>
  <c r="Q93" i="92"/>
  <c r="Q91" i="92"/>
  <c r="I122" i="92"/>
  <c r="U123" i="92"/>
  <c r="I124" i="92"/>
  <c r="X125" i="92"/>
  <c r="I169" i="92"/>
  <c r="AM169" i="92" s="1"/>
  <c r="AE147" i="92" s="1"/>
  <c r="BD32" i="92" s="1"/>
  <c r="AX114" i="92" s="1"/>
  <c r="BV123" i="92" s="1"/>
  <c r="AA192" i="92"/>
  <c r="F195" i="92"/>
  <c r="I189" i="92"/>
  <c r="E199" i="92"/>
  <c r="F182" i="92"/>
  <c r="I191" i="92"/>
  <c r="X190" i="92"/>
  <c r="I268" i="92"/>
  <c r="AM268" i="92" s="1"/>
  <c r="AE245" i="92" s="1"/>
  <c r="BD28" i="92" s="1"/>
  <c r="AX86" i="92" s="1"/>
  <c r="BL92" i="92" s="1"/>
  <c r="E264" i="92"/>
  <c r="AA258" i="92"/>
  <c r="I90" i="92"/>
  <c r="F83" i="92"/>
  <c r="E100" i="92"/>
  <c r="I103" i="92"/>
  <c r="AM103" i="92" s="1"/>
  <c r="AE85" i="92" s="1"/>
  <c r="BT30" i="92" s="1"/>
  <c r="AX244" i="92" s="1"/>
  <c r="BV259" i="92" s="1"/>
  <c r="F96" i="92"/>
  <c r="AA93" i="92"/>
  <c r="AW107" i="92"/>
  <c r="AW239" i="92"/>
  <c r="AW140" i="92"/>
  <c r="AW206" i="92"/>
  <c r="AW173" i="92"/>
  <c r="B239" i="92"/>
  <c r="CL250" i="92" l="1"/>
  <c r="CM250" i="92"/>
  <c r="CL249" i="92"/>
  <c r="CL245" i="92"/>
  <c r="CL244" i="92"/>
  <c r="CM245" i="92"/>
  <c r="CN245" i="92" s="1"/>
  <c r="BI258" i="92" s="1"/>
  <c r="CM244" i="92"/>
  <c r="CM249" i="92"/>
  <c r="CN249" i="92" s="1"/>
  <c r="BI255" i="92" s="1"/>
  <c r="CK249" i="92"/>
  <c r="CL217" i="92"/>
  <c r="CL216" i="92"/>
  <c r="CP218" i="92"/>
  <c r="BU218" i="92" s="1"/>
  <c r="CL212" i="92"/>
  <c r="CK218" i="92"/>
  <c r="CN213" i="92"/>
  <c r="BI225" i="92" s="1"/>
  <c r="CP213" i="92"/>
  <c r="BU213" i="92" s="1"/>
  <c r="CK217" i="92"/>
  <c r="CP217" i="92"/>
  <c r="CN217" i="92"/>
  <c r="BI226" i="92" s="1"/>
  <c r="CM216" i="92"/>
  <c r="CN216" i="92" s="1"/>
  <c r="CI211" i="92"/>
  <c r="BL211" i="92" s="1"/>
  <c r="CK213" i="92" s="1"/>
  <c r="CL184" i="92"/>
  <c r="CL183" i="92"/>
  <c r="CN185" i="92"/>
  <c r="CL180" i="92"/>
  <c r="CL178" i="92"/>
  <c r="CK185" i="92"/>
  <c r="CP180" i="92"/>
  <c r="BU180" i="92" s="1"/>
  <c r="CM179" i="92"/>
  <c r="CP183" i="92"/>
  <c r="CP185" i="92"/>
  <c r="CM183" i="92"/>
  <c r="CK180" i="92"/>
  <c r="CM178" i="92"/>
  <c r="CN178" i="92" s="1"/>
  <c r="CK183" i="92"/>
  <c r="CN180" i="92"/>
  <c r="CP178" i="92"/>
  <c r="CK178" i="92"/>
  <c r="CL117" i="92"/>
  <c r="CL119" i="92"/>
  <c r="CL112" i="92"/>
  <c r="CL113" i="92"/>
  <c r="CK118" i="92"/>
  <c r="CP114" i="92"/>
  <c r="BU114" i="92" s="1"/>
  <c r="CK114" i="92"/>
  <c r="CN114" i="92"/>
  <c r="CN113" i="92"/>
  <c r="BI126" i="92" s="1"/>
  <c r="CK113" i="92"/>
  <c r="CP113" i="92"/>
  <c r="CM112" i="92"/>
  <c r="CN112" i="92" s="1"/>
  <c r="CN117" i="92"/>
  <c r="CP117" i="92"/>
  <c r="BU117" i="92" s="1"/>
  <c r="CK117" i="92"/>
  <c r="CN118" i="92"/>
  <c r="BI127" i="92" s="1"/>
  <c r="CI151" i="92"/>
  <c r="BL151" i="92" s="1"/>
  <c r="CK152" i="92"/>
  <c r="CL151" i="92"/>
  <c r="CL145" i="92"/>
  <c r="CL147" i="92"/>
  <c r="CP147" i="92"/>
  <c r="BU147" i="92" s="1"/>
  <c r="CK147" i="92"/>
  <c r="CN147" i="92"/>
  <c r="CM146" i="92"/>
  <c r="CN146" i="92" s="1"/>
  <c r="BI159" i="92" s="1"/>
  <c r="CP151" i="92"/>
  <c r="BU151" i="92" s="1"/>
  <c r="CN151" i="92"/>
  <c r="BI160" i="92" s="1"/>
  <c r="CK151" i="92"/>
  <c r="CP152" i="92"/>
  <c r="CM150" i="92"/>
  <c r="CM145" i="92"/>
  <c r="CN145" i="92" s="1"/>
  <c r="CN150" i="92"/>
  <c r="BI156" i="92" s="1"/>
  <c r="CP150" i="92"/>
  <c r="CK150" i="92"/>
  <c r="CP145" i="92"/>
  <c r="BU145" i="92" s="1"/>
  <c r="CK145" i="92"/>
  <c r="CI80" i="92"/>
  <c r="BL80" i="92" s="1"/>
  <c r="CP80" i="92" s="1"/>
  <c r="CK81" i="92"/>
  <c r="CL79" i="92"/>
  <c r="CP81" i="92"/>
  <c r="BU81" i="92" s="1"/>
  <c r="CL80" i="92"/>
  <c r="CK86" i="92"/>
  <c r="CN85" i="92"/>
  <c r="BI94" i="92" s="1"/>
  <c r="CP85" i="92"/>
  <c r="BU85" i="92" s="1"/>
  <c r="CM84" i="92"/>
  <c r="CN84" i="92" s="1"/>
  <c r="BI92" i="92" s="1"/>
  <c r="CK80" i="92"/>
  <c r="CK84" i="92"/>
  <c r="BS222" i="92"/>
  <c r="BP226" i="92"/>
  <c r="BD210" i="92"/>
  <c r="BL221" i="92"/>
  <c r="BV224" i="92"/>
  <c r="BD225" i="92"/>
  <c r="BD226" i="92"/>
  <c r="BP225" i="92"/>
  <c r="BL222" i="92"/>
  <c r="BV223" i="92"/>
  <c r="AQ217" i="92"/>
  <c r="AQ213" i="92"/>
  <c r="AR217" i="92"/>
  <c r="AS217" i="92" s="1"/>
  <c r="N226" i="92" s="1"/>
  <c r="BD215" i="92"/>
  <c r="AR216" i="92"/>
  <c r="AS216" i="92" s="1"/>
  <c r="AP216" i="92"/>
  <c r="AU216" i="92"/>
  <c r="AP211" i="92"/>
  <c r="AU211" i="92"/>
  <c r="Z211" i="92" s="1"/>
  <c r="AS211" i="92"/>
  <c r="AU152" i="92"/>
  <c r="BG111" i="92"/>
  <c r="AS152" i="92"/>
  <c r="AR151" i="92"/>
  <c r="AS151" i="92" s="1"/>
  <c r="N160" i="92" s="1"/>
  <c r="AQ145" i="92"/>
  <c r="AQ146" i="92"/>
  <c r="BP125" i="92"/>
  <c r="BL126" i="92"/>
  <c r="BS127" i="92"/>
  <c r="AN150" i="92"/>
  <c r="Q150" i="92" s="1"/>
  <c r="AP152" i="92" s="1"/>
  <c r="BL124" i="92"/>
  <c r="AR150" i="92"/>
  <c r="AU151" i="92"/>
  <c r="Z151" i="92" s="1"/>
  <c r="Z118" i="92"/>
  <c r="AQ118" i="92"/>
  <c r="AQ117" i="92"/>
  <c r="AQ112" i="92"/>
  <c r="AQ113" i="92"/>
  <c r="AP117" i="92"/>
  <c r="AR118" i="92"/>
  <c r="AS118" i="92" s="1"/>
  <c r="AS114" i="92"/>
  <c r="AP118" i="92"/>
  <c r="AN112" i="92"/>
  <c r="Q112" i="92" s="1"/>
  <c r="AU112" i="92" s="1"/>
  <c r="Z112" i="92" s="1"/>
  <c r="AR117" i="92"/>
  <c r="AS117" i="92" s="1"/>
  <c r="AR112" i="92"/>
  <c r="AU117" i="92"/>
  <c r="Z117" i="92" s="1"/>
  <c r="AU114" i="92"/>
  <c r="AQ84" i="92"/>
  <c r="AQ85" i="92"/>
  <c r="AN85" i="92"/>
  <c r="Q85" i="92" s="1"/>
  <c r="AP86" i="92" s="1"/>
  <c r="AQ79" i="92"/>
  <c r="AR85" i="92"/>
  <c r="AQ86" i="92"/>
  <c r="AS86" i="92"/>
  <c r="W81" i="92"/>
  <c r="AR81" i="92" s="1"/>
  <c r="T81" i="92"/>
  <c r="AK81" i="92"/>
  <c r="AN81" i="92" s="1"/>
  <c r="Q81" i="92" s="1"/>
  <c r="AR84" i="92"/>
  <c r="AS84" i="92" s="1"/>
  <c r="AU80" i="92"/>
  <c r="AR79" i="92"/>
  <c r="AS79" i="92" s="1"/>
  <c r="AU84" i="92"/>
  <c r="BA243" i="92"/>
  <c r="AU79" i="92"/>
  <c r="BP255" i="92"/>
  <c r="AQ184" i="92"/>
  <c r="AQ183" i="92"/>
  <c r="AQ180" i="92"/>
  <c r="AS180" i="92"/>
  <c r="AU180" i="92"/>
  <c r="Z180" i="92" s="1"/>
  <c r="BA248" i="92"/>
  <c r="AR178" i="92"/>
  <c r="AR179" i="92"/>
  <c r="AU179" i="92"/>
  <c r="Z179" i="92" s="1"/>
  <c r="AS179" i="92"/>
  <c r="N192" i="92" s="1"/>
  <c r="AZ264" i="92"/>
  <c r="BD268" i="92"/>
  <c r="CH268" i="92" s="1"/>
  <c r="BS256" i="92"/>
  <c r="AZ265" i="92"/>
  <c r="BP254" i="92"/>
  <c r="BV258" i="92"/>
  <c r="AZ263" i="92"/>
  <c r="BD255" i="92"/>
  <c r="BA261" i="92"/>
  <c r="AN178" i="92"/>
  <c r="Q178" i="92" s="1"/>
  <c r="AP178" i="92" s="1"/>
  <c r="AP183" i="92"/>
  <c r="AQ246" i="92"/>
  <c r="AQ244" i="92"/>
  <c r="AP251" i="92"/>
  <c r="AU251" i="92"/>
  <c r="AS251" i="92"/>
  <c r="AP250" i="92"/>
  <c r="AP246" i="92"/>
  <c r="AS246" i="92"/>
  <c r="AU246" i="92"/>
  <c r="AU250" i="92"/>
  <c r="Z250" i="92" s="1"/>
  <c r="AS250" i="92"/>
  <c r="N259" i="92" s="1"/>
  <c r="AR249" i="92"/>
  <c r="AS249" i="92" s="1"/>
  <c r="AP244" i="92"/>
  <c r="BP91" i="92"/>
  <c r="AU244" i="92"/>
  <c r="AU249" i="92"/>
  <c r="AP249" i="92"/>
  <c r="CN183" i="92"/>
  <c r="BI191" i="92" s="1"/>
  <c r="AU183" i="92"/>
  <c r="AS244" i="92"/>
  <c r="CK85" i="92"/>
  <c r="CP249" i="92"/>
  <c r="AS183" i="92"/>
  <c r="N191" i="92" s="1"/>
  <c r="CN80" i="92"/>
  <c r="BI93" i="92" s="1"/>
  <c r="AP185" i="92"/>
  <c r="AU185" i="92"/>
  <c r="AS185" i="92"/>
  <c r="AP245" i="92"/>
  <c r="AU245" i="92"/>
  <c r="Z245" i="92" s="1"/>
  <c r="AS245" i="92"/>
  <c r="N258" i="92" s="1"/>
  <c r="CK179" i="92"/>
  <c r="CP179" i="92"/>
  <c r="CN179" i="92"/>
  <c r="BS93" i="92"/>
  <c r="BL94" i="92"/>
  <c r="BV89" i="92"/>
  <c r="BG83" i="92"/>
  <c r="AP147" i="92"/>
  <c r="AU147" i="92"/>
  <c r="AS147" i="92"/>
  <c r="BD254" i="92"/>
  <c r="CP118" i="92"/>
  <c r="BU118" i="92" s="1"/>
  <c r="BS257" i="92"/>
  <c r="AP213" i="92"/>
  <c r="AS213" i="92"/>
  <c r="BD256" i="92"/>
  <c r="CP79" i="92"/>
  <c r="CK79" i="92"/>
  <c r="CN79" i="92"/>
  <c r="CP146" i="92"/>
  <c r="CK146" i="92"/>
  <c r="CK216" i="92"/>
  <c r="CP216" i="92"/>
  <c r="BU216" i="92" s="1"/>
  <c r="CP184" i="92"/>
  <c r="BU184" i="92" s="1"/>
  <c r="CN184" i="92"/>
  <c r="BI193" i="92" s="1"/>
  <c r="CK184" i="92"/>
  <c r="CP250" i="92"/>
  <c r="BU250" i="92" s="1"/>
  <c r="CK250" i="92"/>
  <c r="CN250" i="92"/>
  <c r="CP251" i="92"/>
  <c r="BU251" i="92" s="1"/>
  <c r="CN251" i="92"/>
  <c r="CK251" i="92"/>
  <c r="AP184" i="92"/>
  <c r="AS184" i="92"/>
  <c r="N193" i="92" s="1"/>
  <c r="AU184" i="92"/>
  <c r="Z184" i="92" s="1"/>
  <c r="AU212" i="92"/>
  <c r="Z212" i="92" s="1"/>
  <c r="AP212" i="92"/>
  <c r="AS212" i="92"/>
  <c r="N225" i="92" s="1"/>
  <c r="N256" i="92"/>
  <c r="N189" i="92"/>
  <c r="CK112" i="92"/>
  <c r="CP112" i="92"/>
  <c r="AP145" i="92"/>
  <c r="AU145" i="92"/>
  <c r="AS145" i="92"/>
  <c r="CK244" i="92"/>
  <c r="CP244" i="92"/>
  <c r="BU244" i="92" s="1"/>
  <c r="CN244" i="92"/>
  <c r="AU146" i="92"/>
  <c r="Z146" i="92" s="1"/>
  <c r="AS146" i="92"/>
  <c r="AP146" i="92"/>
  <c r="AU218" i="92"/>
  <c r="AP218" i="92"/>
  <c r="AS218" i="92"/>
  <c r="AP217" i="92"/>
  <c r="AU217" i="92"/>
  <c r="Z217" i="92" s="1"/>
  <c r="CP246" i="92"/>
  <c r="BU246" i="92" s="1"/>
  <c r="CN246" i="92"/>
  <c r="CK246" i="92"/>
  <c r="AU85" i="92"/>
  <c r="Z85" i="92" s="1"/>
  <c r="AU113" i="92"/>
  <c r="Z113" i="92" s="1"/>
  <c r="AS113" i="92"/>
  <c r="N126" i="92" s="1"/>
  <c r="AU119" i="92"/>
  <c r="Z119" i="92" s="1"/>
  <c r="AS119" i="92"/>
  <c r="AP119" i="92"/>
  <c r="BI259" i="92" l="1"/>
  <c r="BU249" i="92"/>
  <c r="BU245" i="92"/>
  <c r="BI257" i="92"/>
  <c r="BU217" i="92"/>
  <c r="BU212" i="92"/>
  <c r="CP211" i="92"/>
  <c r="BU211" i="92" s="1"/>
  <c r="CK211" i="92"/>
  <c r="CN211" i="92"/>
  <c r="BI223" i="92" s="1"/>
  <c r="CK212" i="92"/>
  <c r="BU185" i="92"/>
  <c r="BU183" i="92"/>
  <c r="BU179" i="92"/>
  <c r="BI192" i="92"/>
  <c r="BU178" i="92"/>
  <c r="CE202" i="92"/>
  <c r="CE204" i="92" s="1"/>
  <c r="BI190" i="92"/>
  <c r="BI188" i="92"/>
  <c r="BI189" i="92"/>
  <c r="BU119" i="92"/>
  <c r="BD138" i="92"/>
  <c r="CH138" i="92" s="1"/>
  <c r="BU112" i="92"/>
  <c r="BU113" i="92"/>
  <c r="CE136" i="92"/>
  <c r="BI125" i="92"/>
  <c r="BI123" i="92"/>
  <c r="BU150" i="92"/>
  <c r="BU152" i="92"/>
  <c r="BU146" i="92"/>
  <c r="BI158" i="92"/>
  <c r="BI155" i="92"/>
  <c r="BI157" i="92"/>
  <c r="BU84" i="92"/>
  <c r="BU86" i="92"/>
  <c r="BU79" i="92"/>
  <c r="BU80" i="92"/>
  <c r="BI90" i="92"/>
  <c r="Z218" i="92"/>
  <c r="Z216" i="92"/>
  <c r="AJ235" i="92" s="1"/>
  <c r="Q235" i="92" s="1"/>
  <c r="AQ235" i="92" s="1"/>
  <c r="AM238" i="92" s="1"/>
  <c r="AE217" i="92" s="1"/>
  <c r="BT35" i="92" s="1"/>
  <c r="AX250" i="92" s="1"/>
  <c r="N221" i="92"/>
  <c r="Z213" i="92"/>
  <c r="N223" i="92"/>
  <c r="N222" i="92"/>
  <c r="N224" i="92"/>
  <c r="Z152" i="92"/>
  <c r="Z147" i="92"/>
  <c r="Z145" i="92"/>
  <c r="N159" i="92"/>
  <c r="AU150" i="92"/>
  <c r="Z150" i="92" s="1"/>
  <c r="AP150" i="92"/>
  <c r="AP151" i="92"/>
  <c r="AS150" i="92"/>
  <c r="N156" i="92" s="1"/>
  <c r="N127" i="92"/>
  <c r="Z114" i="92"/>
  <c r="AP113" i="92"/>
  <c r="AP112" i="92"/>
  <c r="AP114" i="92"/>
  <c r="AS112" i="92"/>
  <c r="N124" i="92" s="1"/>
  <c r="N123" i="92"/>
  <c r="N125" i="92"/>
  <c r="AJ136" i="92"/>
  <c r="Q136" i="92"/>
  <c r="AQ136" i="92" s="1"/>
  <c r="AM139" i="92" s="1"/>
  <c r="AE118" i="92" s="1"/>
  <c r="BT31" i="92" s="1"/>
  <c r="AX245" i="92" s="1"/>
  <c r="Z84" i="92"/>
  <c r="AP85" i="92"/>
  <c r="AP84" i="92"/>
  <c r="AS85" i="92"/>
  <c r="N94" i="92" s="1"/>
  <c r="Z86" i="92"/>
  <c r="AQ81" i="92"/>
  <c r="AQ80" i="92"/>
  <c r="AP81" i="92"/>
  <c r="AU81" i="92"/>
  <c r="Z81" i="92" s="1"/>
  <c r="AS81" i="92"/>
  <c r="AP80" i="92"/>
  <c r="AP79" i="92"/>
  <c r="AR80" i="92"/>
  <c r="AS80" i="92" s="1"/>
  <c r="N91" i="92"/>
  <c r="N92" i="92"/>
  <c r="AJ103" i="92"/>
  <c r="Z185" i="92"/>
  <c r="Z183" i="92"/>
  <c r="AP180" i="92"/>
  <c r="AS178" i="92"/>
  <c r="N190" i="92" s="1"/>
  <c r="AU178" i="92"/>
  <c r="Z178" i="92" s="1"/>
  <c r="AP179" i="92"/>
  <c r="N188" i="92"/>
  <c r="Z251" i="92"/>
  <c r="Z249" i="92"/>
  <c r="Z246" i="92"/>
  <c r="N254" i="92"/>
  <c r="Z244" i="92"/>
  <c r="CE268" i="92"/>
  <c r="N255" i="92"/>
  <c r="N257" i="92"/>
  <c r="AJ268" i="92"/>
  <c r="AJ237" i="92"/>
  <c r="Q237" i="92" s="1"/>
  <c r="AQ237" i="92" s="1"/>
  <c r="AM240" i="92" s="1"/>
  <c r="AE212" i="92" s="1"/>
  <c r="BD27" i="92" s="1"/>
  <c r="AX85" i="92" s="1"/>
  <c r="CE138" i="92"/>
  <c r="CF136" i="92"/>
  <c r="CG136" i="92" s="1"/>
  <c r="CE137" i="92"/>
  <c r="BL137" i="92" s="1"/>
  <c r="CL137" i="92" s="1"/>
  <c r="CH140" i="92" s="1"/>
  <c r="CE131" i="92"/>
  <c r="CF131" i="92" s="1"/>
  <c r="CJ131" i="92" s="1"/>
  <c r="BS136" i="92" s="1"/>
  <c r="BV136" i="92" s="1"/>
  <c r="BI222" i="92"/>
  <c r="BI224" i="92"/>
  <c r="BI91" i="92"/>
  <c r="BI89" i="92"/>
  <c r="CF202" i="92"/>
  <c r="CG202" i="92" s="1"/>
  <c r="CE203" i="92"/>
  <c r="BD203" i="92" s="1"/>
  <c r="CH203" i="92" s="1"/>
  <c r="CE235" i="92"/>
  <c r="N157" i="92"/>
  <c r="N155" i="92"/>
  <c r="BI256" i="92"/>
  <c r="BI254" i="92"/>
  <c r="BL268" i="92"/>
  <c r="CL268" i="92" s="1"/>
  <c r="CH271" i="92" s="1"/>
  <c r="BL138" i="92"/>
  <c r="CL138" i="92" s="1"/>
  <c r="CH141" i="92" s="1"/>
  <c r="BL136" i="92"/>
  <c r="CL136" i="92" s="1"/>
  <c r="CH139" i="92" s="1"/>
  <c r="CG131" i="92"/>
  <c r="BP136" i="92" s="1"/>
  <c r="BI122" i="92"/>
  <c r="BI124" i="92"/>
  <c r="BL235" i="92" l="1"/>
  <c r="CL235" i="92" s="1"/>
  <c r="CH238" i="92" s="1"/>
  <c r="BL236" i="92"/>
  <c r="CL236" i="92" s="1"/>
  <c r="CH239" i="92" s="1"/>
  <c r="BI221" i="92"/>
  <c r="CE197" i="92"/>
  <c r="CF197" i="92" s="1"/>
  <c r="CJ197" i="92" s="1"/>
  <c r="BS202" i="92" s="1"/>
  <c r="BV202" i="92" s="1"/>
  <c r="CJ198" i="92"/>
  <c r="BS203" i="92" s="1"/>
  <c r="BV203" i="92" s="1"/>
  <c r="BD204" i="92"/>
  <c r="CH204" i="92" s="1"/>
  <c r="BL202" i="92"/>
  <c r="CL202" i="92" s="1"/>
  <c r="CH205" i="92" s="1"/>
  <c r="CG197" i="92"/>
  <c r="BP202" i="92" s="1"/>
  <c r="BL204" i="92"/>
  <c r="CL204" i="92" s="1"/>
  <c r="CH207" i="92" s="1"/>
  <c r="BL203" i="92"/>
  <c r="CL203" i="92" s="1"/>
  <c r="CH206" i="92" s="1"/>
  <c r="CG199" i="92"/>
  <c r="BP204" i="92" s="1"/>
  <c r="BD137" i="92"/>
  <c r="CH137" i="92" s="1"/>
  <c r="CE169" i="92"/>
  <c r="CE103" i="92"/>
  <c r="BD259" i="92"/>
  <c r="BS254" i="92"/>
  <c r="BD248" i="92"/>
  <c r="BP258" i="92"/>
  <c r="BL255" i="92"/>
  <c r="BV256" i="92"/>
  <c r="BS89" i="92"/>
  <c r="BD83" i="92"/>
  <c r="BL90" i="92"/>
  <c r="BP93" i="92"/>
  <c r="BD94" i="92"/>
  <c r="BV91" i="92"/>
  <c r="BS255" i="92"/>
  <c r="BV257" i="92"/>
  <c r="BD243" i="92"/>
  <c r="BL254" i="92"/>
  <c r="BP259" i="92"/>
  <c r="BD258" i="92"/>
  <c r="AJ230" i="92"/>
  <c r="AK230" i="92" s="1"/>
  <c r="AL230" i="92" s="1"/>
  <c r="U235" i="92" s="1"/>
  <c r="AO230" i="92"/>
  <c r="X235" i="92" s="1"/>
  <c r="AA235" i="92" s="1"/>
  <c r="AO232" i="92"/>
  <c r="X237" i="92" s="1"/>
  <c r="AA237" i="92" s="1"/>
  <c r="AJ236" i="92"/>
  <c r="Q236" i="92" s="1"/>
  <c r="AQ236" i="92" s="1"/>
  <c r="AM239" i="92" s="1"/>
  <c r="AE215" i="92" s="1"/>
  <c r="BM35" i="92" s="1"/>
  <c r="AX184" i="92" s="1"/>
  <c r="I236" i="92"/>
  <c r="AM236" i="92" s="1"/>
  <c r="AE214" i="92" s="1"/>
  <c r="BM27" i="92" s="1"/>
  <c r="AX151" i="92" s="1"/>
  <c r="AK235" i="92"/>
  <c r="AL235" i="92" s="1"/>
  <c r="I237" i="92"/>
  <c r="AM237" i="92" s="1"/>
  <c r="AE213" i="92" s="1"/>
  <c r="BD35" i="92" s="1"/>
  <c r="AX118" i="92" s="1"/>
  <c r="N158" i="92"/>
  <c r="AJ169" i="92"/>
  <c r="Q169" i="92" s="1"/>
  <c r="AQ169" i="92" s="1"/>
  <c r="AM172" i="92" s="1"/>
  <c r="AE146" i="92" s="1"/>
  <c r="BD24" i="92" s="1"/>
  <c r="AX81" i="92" s="1"/>
  <c r="N122" i="92"/>
  <c r="AJ137" i="92"/>
  <c r="AJ131" i="92"/>
  <c r="AK131" i="92" s="1"/>
  <c r="AK136" i="92"/>
  <c r="AL136" i="92" s="1"/>
  <c r="AJ138" i="92"/>
  <c r="N90" i="92"/>
  <c r="N93" i="92"/>
  <c r="Z80" i="92"/>
  <c r="N89" i="92"/>
  <c r="Z79" i="92"/>
  <c r="AJ105" i="92"/>
  <c r="I105" i="92" s="1"/>
  <c r="AM105" i="92" s="1"/>
  <c r="AE81" i="92" s="1"/>
  <c r="BD30" i="92" s="1"/>
  <c r="AX112" i="92" s="1"/>
  <c r="AJ104" i="92"/>
  <c r="I104" i="92" s="1"/>
  <c r="AM104" i="92" s="1"/>
  <c r="AE83" i="92" s="1"/>
  <c r="BM30" i="92" s="1"/>
  <c r="AX178" i="92" s="1"/>
  <c r="AJ98" i="92"/>
  <c r="AK98" i="92" s="1"/>
  <c r="AO98" i="92" s="1"/>
  <c r="X103" i="92" s="1"/>
  <c r="AA103" i="92" s="1"/>
  <c r="AK103" i="92"/>
  <c r="AL103" i="92" s="1"/>
  <c r="AJ202" i="92"/>
  <c r="Q268" i="92"/>
  <c r="AQ268" i="92" s="1"/>
  <c r="AM271" i="92" s="1"/>
  <c r="AE246" i="92" s="1"/>
  <c r="BD36" i="92" s="1"/>
  <c r="AX119" i="92" s="1"/>
  <c r="AJ263" i="92"/>
  <c r="AK263" i="92" s="1"/>
  <c r="AK268" i="92"/>
  <c r="AL268" i="92" s="1"/>
  <c r="AJ270" i="92"/>
  <c r="I270" i="92" s="1"/>
  <c r="AM270" i="92" s="1"/>
  <c r="AE248" i="92" s="1"/>
  <c r="BM36" i="92" s="1"/>
  <c r="AX185" i="92" s="1"/>
  <c r="AJ269" i="92"/>
  <c r="I269" i="92" s="1"/>
  <c r="AM269" i="92" s="1"/>
  <c r="AE249" i="92" s="1"/>
  <c r="BT28" i="92" s="1"/>
  <c r="AX218" i="92" s="1"/>
  <c r="CE270" i="92"/>
  <c r="CE263" i="92"/>
  <c r="CF263" i="92" s="1"/>
  <c r="CF268" i="92"/>
  <c r="CG268" i="92" s="1"/>
  <c r="CE269" i="92"/>
  <c r="AJ231" i="92"/>
  <c r="AK231" i="92" s="1"/>
  <c r="AK236" i="92"/>
  <c r="AL236" i="92" s="1"/>
  <c r="AK237" i="92"/>
  <c r="AL237" i="92" s="1"/>
  <c r="AJ232" i="92"/>
  <c r="AK232" i="92" s="1"/>
  <c r="AL232" i="92" s="1"/>
  <c r="U237" i="92" s="1"/>
  <c r="CE230" i="92"/>
  <c r="CF230" i="92" s="1"/>
  <c r="CJ230" i="92" s="1"/>
  <c r="BS235" i="92" s="1"/>
  <c r="BV235" i="92" s="1"/>
  <c r="CE236" i="92"/>
  <c r="BD236" i="92" s="1"/>
  <c r="CH236" i="92" s="1"/>
  <c r="CF235" i="92"/>
  <c r="CG235" i="92" s="1"/>
  <c r="CE237" i="92"/>
  <c r="CF203" i="92"/>
  <c r="CG203" i="92" s="1"/>
  <c r="CE198" i="92"/>
  <c r="CF198" i="92" s="1"/>
  <c r="CG198" i="92" s="1"/>
  <c r="BP203" i="92" s="1"/>
  <c r="CE132" i="92"/>
  <c r="CF132" i="92" s="1"/>
  <c r="CF137" i="92"/>
  <c r="CG137" i="92" s="1"/>
  <c r="CE199" i="92"/>
  <c r="CF199" i="92" s="1"/>
  <c r="CJ199" i="92" s="1"/>
  <c r="BS204" i="92" s="1"/>
  <c r="BV204" i="92" s="1"/>
  <c r="CF204" i="92"/>
  <c r="CG204" i="92" s="1"/>
  <c r="CE133" i="92"/>
  <c r="CF133" i="92" s="1"/>
  <c r="CF138" i="92"/>
  <c r="CG138" i="92" s="1"/>
  <c r="CJ263" i="92" l="1"/>
  <c r="BS268" i="92" s="1"/>
  <c r="BV268" i="92" s="1"/>
  <c r="CG263" i="92"/>
  <c r="BP268" i="92" s="1"/>
  <c r="BD270" i="92"/>
  <c r="CH270" i="92" s="1"/>
  <c r="BL270" i="92"/>
  <c r="CL270" i="92" s="1"/>
  <c r="CH273" i="92" s="1"/>
  <c r="BL269" i="92"/>
  <c r="CL269" i="92" s="1"/>
  <c r="CH272" i="92" s="1"/>
  <c r="BD269" i="92"/>
  <c r="CH269" i="92" s="1"/>
  <c r="CG230" i="92"/>
  <c r="BP235" i="92" s="1"/>
  <c r="BD237" i="92"/>
  <c r="CH237" i="92" s="1"/>
  <c r="BL237" i="92"/>
  <c r="CL237" i="92" s="1"/>
  <c r="CH240" i="92" s="1"/>
  <c r="CJ133" i="92"/>
  <c r="BS138" i="92" s="1"/>
  <c r="BV138" i="92" s="1"/>
  <c r="CG133" i="92"/>
  <c r="BP138" i="92" s="1"/>
  <c r="CJ132" i="92"/>
  <c r="BS137" i="92" s="1"/>
  <c r="BV137" i="92" s="1"/>
  <c r="CG132" i="92"/>
  <c r="BP137" i="92" s="1"/>
  <c r="CE164" i="92"/>
  <c r="CF164" i="92" s="1"/>
  <c r="CE171" i="92"/>
  <c r="BL169" i="92"/>
  <c r="CL169" i="92" s="1"/>
  <c r="CH172" i="92" s="1"/>
  <c r="CE170" i="92"/>
  <c r="CF169" i="92"/>
  <c r="CG169" i="92" s="1"/>
  <c r="CE105" i="92"/>
  <c r="CE98" i="92"/>
  <c r="CF98" i="92" s="1"/>
  <c r="CF103" i="92"/>
  <c r="CG103" i="92" s="1"/>
  <c r="BL103" i="92"/>
  <c r="CL103" i="92" s="1"/>
  <c r="CH106" i="92" s="1"/>
  <c r="CE104" i="92"/>
  <c r="BV122" i="92"/>
  <c r="BG116" i="92"/>
  <c r="BS126" i="92"/>
  <c r="BP124" i="92"/>
  <c r="BL125" i="92"/>
  <c r="BL127" i="92"/>
  <c r="BV90" i="92"/>
  <c r="BP92" i="92"/>
  <c r="BG78" i="92"/>
  <c r="BL91" i="92"/>
  <c r="BS94" i="92"/>
  <c r="BL93" i="92"/>
  <c r="BV127" i="92"/>
  <c r="BS125" i="92"/>
  <c r="BA111" i="92"/>
  <c r="BP123" i="92"/>
  <c r="BD122" i="92"/>
  <c r="BD124" i="92"/>
  <c r="BD193" i="92"/>
  <c r="BP192" i="92"/>
  <c r="BD182" i="92"/>
  <c r="BV190" i="92"/>
  <c r="BS188" i="92"/>
  <c r="BL189" i="92"/>
  <c r="BS225" i="92"/>
  <c r="BL226" i="92"/>
  <c r="BV221" i="92"/>
  <c r="BG215" i="92"/>
  <c r="BL224" i="92"/>
  <c r="BP223" i="92"/>
  <c r="BA177" i="92"/>
  <c r="BD188" i="92"/>
  <c r="BV193" i="92"/>
  <c r="BP189" i="92"/>
  <c r="BD190" i="92"/>
  <c r="BS191" i="92"/>
  <c r="BS155" i="92"/>
  <c r="BD160" i="92"/>
  <c r="BL156" i="92"/>
  <c r="BP159" i="92"/>
  <c r="BV157" i="92"/>
  <c r="BD149" i="92"/>
  <c r="BP190" i="92"/>
  <c r="BV188" i="92"/>
  <c r="BS192" i="92"/>
  <c r="BL193" i="92"/>
  <c r="BG182" i="92"/>
  <c r="BL191" i="92"/>
  <c r="BP126" i="92"/>
  <c r="BS122" i="92"/>
  <c r="BV124" i="92"/>
  <c r="BL123" i="92"/>
  <c r="BD116" i="92"/>
  <c r="BD127" i="92"/>
  <c r="AL231" i="92"/>
  <c r="U236" i="92" s="1"/>
  <c r="AO231" i="92"/>
  <c r="X236" i="92" s="1"/>
  <c r="AA236" i="92" s="1"/>
  <c r="AJ170" i="92"/>
  <c r="AJ171" i="92"/>
  <c r="AK169" i="92"/>
  <c r="AL169" i="92" s="1"/>
  <c r="AJ164" i="92"/>
  <c r="AK164" i="92" s="1"/>
  <c r="AL131" i="92"/>
  <c r="U136" i="92" s="1"/>
  <c r="AO131" i="92"/>
  <c r="X136" i="92" s="1"/>
  <c r="AA136" i="92" s="1"/>
  <c r="Q137" i="92"/>
  <c r="AQ137" i="92" s="1"/>
  <c r="AM140" i="92" s="1"/>
  <c r="AE115" i="92" s="1"/>
  <c r="BM23" i="92" s="1"/>
  <c r="AX146" i="92" s="1"/>
  <c r="I137" i="92"/>
  <c r="AM137" i="92" s="1"/>
  <c r="AE116" i="92" s="1"/>
  <c r="BM31" i="92" s="1"/>
  <c r="AX179" i="92" s="1"/>
  <c r="Q138" i="92"/>
  <c r="AQ138" i="92" s="1"/>
  <c r="AM141" i="92" s="1"/>
  <c r="AE113" i="92" s="1"/>
  <c r="BD23" i="92" s="1"/>
  <c r="AX80" i="92" s="1"/>
  <c r="I138" i="92"/>
  <c r="AM138" i="92" s="1"/>
  <c r="AE114" i="92" s="1"/>
  <c r="BD31" i="92" s="1"/>
  <c r="AX113" i="92" s="1"/>
  <c r="AK137" i="92"/>
  <c r="AL137" i="92" s="1"/>
  <c r="AJ132" i="92"/>
  <c r="AK132" i="92" s="1"/>
  <c r="AK138" i="92"/>
  <c r="AL138" i="92" s="1"/>
  <c r="AJ133" i="92"/>
  <c r="AK133" i="92" s="1"/>
  <c r="Q104" i="92"/>
  <c r="AQ104" i="92" s="1"/>
  <c r="AM107" i="92" s="1"/>
  <c r="AE82" i="92" s="1"/>
  <c r="BM22" i="92" s="1"/>
  <c r="AX145" i="92" s="1"/>
  <c r="Q105" i="92"/>
  <c r="AQ105" i="92" s="1"/>
  <c r="AM108" i="92" s="1"/>
  <c r="AE80" i="92" s="1"/>
  <c r="BD22" i="92" s="1"/>
  <c r="AX79" i="92" s="1"/>
  <c r="Q103" i="92"/>
  <c r="AQ103" i="92" s="1"/>
  <c r="AM106" i="92" s="1"/>
  <c r="AE84" i="92" s="1"/>
  <c r="BT22" i="92" s="1"/>
  <c r="AX211" i="92" s="1"/>
  <c r="AL98" i="92"/>
  <c r="U103" i="92" s="1"/>
  <c r="AJ99" i="92"/>
  <c r="AK99" i="92" s="1"/>
  <c r="AO99" i="92" s="1"/>
  <c r="X104" i="92" s="1"/>
  <c r="AA104" i="92" s="1"/>
  <c r="AK104" i="92"/>
  <c r="AL104" i="92" s="1"/>
  <c r="AJ100" i="92"/>
  <c r="AK100" i="92" s="1"/>
  <c r="AO100" i="92" s="1"/>
  <c r="X105" i="92" s="1"/>
  <c r="AA105" i="92" s="1"/>
  <c r="AK105" i="92"/>
  <c r="AL105" i="92" s="1"/>
  <c r="AK202" i="92"/>
  <c r="AL202" i="92" s="1"/>
  <c r="AJ204" i="92"/>
  <c r="AJ197" i="92"/>
  <c r="AK197" i="92" s="1"/>
  <c r="AJ203" i="92"/>
  <c r="Q202" i="92"/>
  <c r="AQ202" i="92" s="1"/>
  <c r="AM205" i="92" s="1"/>
  <c r="AE183" i="92" s="1"/>
  <c r="BT26" i="92" s="1"/>
  <c r="AX216" i="92" s="1"/>
  <c r="Q270" i="92"/>
  <c r="AQ270" i="92" s="1"/>
  <c r="AM273" i="92" s="1"/>
  <c r="AE247" i="92" s="1"/>
  <c r="BM28" i="92" s="1"/>
  <c r="AX152" i="92" s="1"/>
  <c r="AO263" i="92"/>
  <c r="X268" i="92" s="1"/>
  <c r="AA268" i="92" s="1"/>
  <c r="AL263" i="92"/>
  <c r="U268" i="92" s="1"/>
  <c r="Q269" i="92"/>
  <c r="AQ269" i="92" s="1"/>
  <c r="AM272" i="92" s="1"/>
  <c r="AE250" i="92" s="1"/>
  <c r="BT36" i="92" s="1"/>
  <c r="AX251" i="92" s="1"/>
  <c r="AJ264" i="92"/>
  <c r="AK264" i="92" s="1"/>
  <c r="AK269" i="92"/>
  <c r="AL269" i="92" s="1"/>
  <c r="AJ265" i="92"/>
  <c r="AK265" i="92" s="1"/>
  <c r="AK270" i="92"/>
  <c r="AL270" i="92" s="1"/>
  <c r="CE264" i="92"/>
  <c r="CF264" i="92" s="1"/>
  <c r="CF269" i="92"/>
  <c r="CG269" i="92" s="1"/>
  <c r="CF270" i="92"/>
  <c r="CG270" i="92" s="1"/>
  <c r="CE265" i="92"/>
  <c r="CF265" i="92" s="1"/>
  <c r="CF236" i="92"/>
  <c r="CG236" i="92" s="1"/>
  <c r="CE231" i="92"/>
  <c r="CF231" i="92" s="1"/>
  <c r="CE232" i="92"/>
  <c r="CF232" i="92" s="1"/>
  <c r="CF237" i="92"/>
  <c r="CG237" i="92" s="1"/>
  <c r="CG264" i="92" l="1"/>
  <c r="BP269" i="92" s="1"/>
  <c r="CJ264" i="92"/>
  <c r="BS269" i="92" s="1"/>
  <c r="BV269" i="92" s="1"/>
  <c r="CJ265" i="92"/>
  <c r="BS270" i="92" s="1"/>
  <c r="BV270" i="92" s="1"/>
  <c r="CG265" i="92"/>
  <c r="BP270" i="92" s="1"/>
  <c r="CJ231" i="92"/>
  <c r="BS236" i="92" s="1"/>
  <c r="BV236" i="92" s="1"/>
  <c r="CG231" i="92"/>
  <c r="BP236" i="92" s="1"/>
  <c r="CJ232" i="92"/>
  <c r="BS237" i="92" s="1"/>
  <c r="BV237" i="92" s="1"/>
  <c r="CG232" i="92"/>
  <c r="BP237" i="92" s="1"/>
  <c r="BL170" i="92"/>
  <c r="CL170" i="92" s="1"/>
  <c r="CH173" i="92" s="1"/>
  <c r="BD170" i="92"/>
  <c r="CH170" i="92" s="1"/>
  <c r="CE165" i="92"/>
  <c r="CF165" i="92" s="1"/>
  <c r="CF170" i="92"/>
  <c r="CG170" i="92" s="1"/>
  <c r="BD171" i="92"/>
  <c r="CH171" i="92" s="1"/>
  <c r="BL171" i="92"/>
  <c r="CL171" i="92" s="1"/>
  <c r="CH174" i="92" s="1"/>
  <c r="CE166" i="92"/>
  <c r="CF166" i="92" s="1"/>
  <c r="CF171" i="92"/>
  <c r="CG171" i="92" s="1"/>
  <c r="CJ164" i="92"/>
  <c r="BS169" i="92" s="1"/>
  <c r="BV169" i="92" s="1"/>
  <c r="CG164" i="92"/>
  <c r="BP169" i="92" s="1"/>
  <c r="CG98" i="92"/>
  <c r="BP103" i="92" s="1"/>
  <c r="CJ98" i="92"/>
  <c r="BS103" i="92" s="1"/>
  <c r="BV103" i="92" s="1"/>
  <c r="CE99" i="92"/>
  <c r="CF99" i="92" s="1"/>
  <c r="BL104" i="92"/>
  <c r="CL104" i="92" s="1"/>
  <c r="CH107" i="92" s="1"/>
  <c r="BD104" i="92"/>
  <c r="CH104" i="92" s="1"/>
  <c r="CF104" i="92"/>
  <c r="CG104" i="92" s="1"/>
  <c r="CF105" i="92"/>
  <c r="CG105" i="92" s="1"/>
  <c r="BL105" i="92"/>
  <c r="CL105" i="92" s="1"/>
  <c r="CH108" i="92" s="1"/>
  <c r="CE100" i="92"/>
  <c r="CF100" i="92" s="1"/>
  <c r="BD105" i="92"/>
  <c r="CH105" i="92" s="1"/>
  <c r="BV155" i="92"/>
  <c r="BP157" i="92"/>
  <c r="BL158" i="92"/>
  <c r="BS159" i="92"/>
  <c r="BG149" i="92"/>
  <c r="BL160" i="92"/>
  <c r="BL188" i="92"/>
  <c r="BP193" i="92"/>
  <c r="BD177" i="92"/>
  <c r="BS189" i="92"/>
  <c r="BD192" i="92"/>
  <c r="BV191" i="92"/>
  <c r="BP221" i="92"/>
  <c r="BV225" i="92"/>
  <c r="BD222" i="92"/>
  <c r="BD224" i="92"/>
  <c r="AZ230" i="92"/>
  <c r="BA228" i="92"/>
  <c r="BS223" i="92"/>
  <c r="AZ232" i="92"/>
  <c r="BA215" i="92"/>
  <c r="BD235" i="92"/>
  <c r="CH235" i="92" s="1"/>
  <c r="AZ231" i="92"/>
  <c r="BD155" i="92"/>
  <c r="BV160" i="92"/>
  <c r="BD157" i="92"/>
  <c r="BP156" i="92"/>
  <c r="BS158" i="92"/>
  <c r="BA144" i="92"/>
  <c r="BV125" i="92"/>
  <c r="BD126" i="92"/>
  <c r="BD111" i="92"/>
  <c r="BS123" i="92"/>
  <c r="BL122" i="92"/>
  <c r="BP127" i="92"/>
  <c r="BA78" i="92"/>
  <c r="BV94" i="92"/>
  <c r="BS92" i="92"/>
  <c r="BP90" i="92"/>
  <c r="BD89" i="92"/>
  <c r="BD91" i="92"/>
  <c r="BL257" i="92"/>
  <c r="BP256" i="92"/>
  <c r="BS258" i="92"/>
  <c r="BL259" i="92"/>
  <c r="BG248" i="92"/>
  <c r="BV254" i="92"/>
  <c r="BP160" i="92"/>
  <c r="BD144" i="92"/>
  <c r="BV158" i="92"/>
  <c r="BD159" i="92"/>
  <c r="BS156" i="92"/>
  <c r="BL155" i="92"/>
  <c r="BD221" i="92"/>
  <c r="BV226" i="92"/>
  <c r="BP222" i="92"/>
  <c r="BA210" i="92"/>
  <c r="BD223" i="92"/>
  <c r="BS224" i="92"/>
  <c r="BV92" i="92"/>
  <c r="BL89" i="92"/>
  <c r="BS90" i="92"/>
  <c r="BP94" i="92"/>
  <c r="BD78" i="92"/>
  <c r="BD93" i="92"/>
  <c r="AL164" i="92"/>
  <c r="U169" i="92" s="1"/>
  <c r="AO164" i="92"/>
  <c r="X169" i="92" s="1"/>
  <c r="AA169" i="92" s="1"/>
  <c r="Q171" i="92"/>
  <c r="AQ171" i="92" s="1"/>
  <c r="AM174" i="92" s="1"/>
  <c r="AE149" i="92" s="1"/>
  <c r="BM32" i="92" s="1"/>
  <c r="AX180" i="92" s="1"/>
  <c r="I171" i="92"/>
  <c r="AM171" i="92" s="1"/>
  <c r="AE148" i="92" s="1"/>
  <c r="BM24" i="92" s="1"/>
  <c r="AX147" i="92" s="1"/>
  <c r="Q170" i="92"/>
  <c r="AQ170" i="92" s="1"/>
  <c r="AM173" i="92" s="1"/>
  <c r="AE151" i="92" s="1"/>
  <c r="BT32" i="92" s="1"/>
  <c r="AX246" i="92" s="1"/>
  <c r="I170" i="92"/>
  <c r="AM170" i="92" s="1"/>
  <c r="AE150" i="92" s="1"/>
  <c r="BT24" i="92" s="1"/>
  <c r="AX213" i="92" s="1"/>
  <c r="AJ166" i="92"/>
  <c r="AK166" i="92" s="1"/>
  <c r="AK171" i="92"/>
  <c r="AL171" i="92" s="1"/>
  <c r="AK170" i="92"/>
  <c r="AL170" i="92" s="1"/>
  <c r="AJ165" i="92"/>
  <c r="AK165" i="92" s="1"/>
  <c r="AO133" i="92"/>
  <c r="X138" i="92" s="1"/>
  <c r="AA138" i="92" s="1"/>
  <c r="AL133" i="92"/>
  <c r="U138" i="92" s="1"/>
  <c r="AO132" i="92"/>
  <c r="X137" i="92" s="1"/>
  <c r="AA137" i="92" s="1"/>
  <c r="AL132" i="92"/>
  <c r="U137" i="92" s="1"/>
  <c r="AL100" i="92"/>
  <c r="U105" i="92" s="1"/>
  <c r="AL99" i="92"/>
  <c r="U104" i="92" s="1"/>
  <c r="AO197" i="92"/>
  <c r="X202" i="92" s="1"/>
  <c r="AA202" i="92" s="1"/>
  <c r="AL197" i="92"/>
  <c r="U202" i="92" s="1"/>
  <c r="I203" i="92"/>
  <c r="AM203" i="92" s="1"/>
  <c r="AE182" i="92" s="1"/>
  <c r="BM34" i="92" s="1"/>
  <c r="AX183" i="92" s="1"/>
  <c r="Q203" i="92"/>
  <c r="AQ203" i="92" s="1"/>
  <c r="AM206" i="92" s="1"/>
  <c r="AE181" i="92" s="1"/>
  <c r="BM26" i="92" s="1"/>
  <c r="AX150" i="92" s="1"/>
  <c r="AJ198" i="92"/>
  <c r="AK198" i="92" s="1"/>
  <c r="AK203" i="92"/>
  <c r="AL203" i="92" s="1"/>
  <c r="Q204" i="92"/>
  <c r="AQ204" i="92" s="1"/>
  <c r="AM207" i="92" s="1"/>
  <c r="AE180" i="92" s="1"/>
  <c r="BD34" i="92" s="1"/>
  <c r="AX117" i="92" s="1"/>
  <c r="AJ199" i="92"/>
  <c r="AK199" i="92" s="1"/>
  <c r="AK204" i="92"/>
  <c r="AL204" i="92" s="1"/>
  <c r="I204" i="92"/>
  <c r="AM204" i="92" s="1"/>
  <c r="AE179" i="92" s="1"/>
  <c r="BD26" i="92" s="1"/>
  <c r="AX84" i="92" s="1"/>
  <c r="AO265" i="92"/>
  <c r="X270" i="92" s="1"/>
  <c r="AA270" i="92" s="1"/>
  <c r="AL265" i="92"/>
  <c r="U270" i="92" s="1"/>
  <c r="AL264" i="92"/>
  <c r="U269" i="92" s="1"/>
  <c r="AO264" i="92"/>
  <c r="X269" i="92" s="1"/>
  <c r="AA269" i="92" s="1"/>
  <c r="CG166" i="92" l="1"/>
  <c r="BP171" i="92" s="1"/>
  <c r="CJ166" i="92"/>
  <c r="BS171" i="92" s="1"/>
  <c r="BV171" i="92" s="1"/>
  <c r="CG165" i="92"/>
  <c r="BP170" i="92" s="1"/>
  <c r="CJ165" i="92"/>
  <c r="BS170" i="92" s="1"/>
  <c r="BV170" i="92" s="1"/>
  <c r="CG99" i="92"/>
  <c r="BP104" i="92" s="1"/>
  <c r="CJ99" i="92"/>
  <c r="BS104" i="92" s="1"/>
  <c r="BV104" i="92" s="1"/>
  <c r="CG100" i="92"/>
  <c r="BP105" i="92" s="1"/>
  <c r="CJ100" i="92"/>
  <c r="BS105" i="92" s="1"/>
  <c r="BV105" i="92" s="1"/>
  <c r="AZ133" i="92"/>
  <c r="AZ131" i="92"/>
  <c r="BP122" i="92"/>
  <c r="BA129" i="92"/>
  <c r="BD125" i="92"/>
  <c r="BA116" i="92"/>
  <c r="BD136" i="92"/>
  <c r="CH136" i="92" s="1"/>
  <c r="BS124" i="92"/>
  <c r="AZ132" i="92"/>
  <c r="BD123" i="92"/>
  <c r="BV126" i="92"/>
  <c r="BG177" i="92"/>
  <c r="BP191" i="92"/>
  <c r="BL192" i="92"/>
  <c r="BS193" i="92"/>
  <c r="BV189" i="92"/>
  <c r="BL190" i="92"/>
  <c r="BD90" i="92"/>
  <c r="BV93" i="92"/>
  <c r="AZ99" i="92"/>
  <c r="AZ100" i="92"/>
  <c r="BA96" i="92"/>
  <c r="BA83" i="92"/>
  <c r="BP89" i="92"/>
  <c r="BS91" i="92"/>
  <c r="BD103" i="92"/>
  <c r="CH103" i="92" s="1"/>
  <c r="BD92" i="92"/>
  <c r="AZ98" i="92"/>
  <c r="BL225" i="92"/>
  <c r="BG210" i="92"/>
  <c r="BP224" i="92"/>
  <c r="BV222" i="92"/>
  <c r="BL223" i="92"/>
  <c r="BS226" i="92"/>
  <c r="BG243" i="92"/>
  <c r="BL256" i="92"/>
  <c r="BL258" i="92"/>
  <c r="BS259" i="92"/>
  <c r="BV255" i="92"/>
  <c r="BP257" i="92"/>
  <c r="AZ199" i="92"/>
  <c r="BD191" i="92"/>
  <c r="BP188" i="92"/>
  <c r="BV192" i="92"/>
  <c r="AZ198" i="92"/>
  <c r="BA195" i="92"/>
  <c r="BS190" i="92"/>
  <c r="AZ197" i="92"/>
  <c r="BD202" i="92"/>
  <c r="CH202" i="92" s="1"/>
  <c r="BD189" i="92"/>
  <c r="BA182" i="92"/>
  <c r="BS157" i="92"/>
  <c r="BP155" i="92"/>
  <c r="AZ166" i="92"/>
  <c r="BD158" i="92"/>
  <c r="BD156" i="92"/>
  <c r="BA162" i="92"/>
  <c r="AZ164" i="92"/>
  <c r="BV159" i="92"/>
  <c r="BA149" i="92"/>
  <c r="BD169" i="92"/>
  <c r="CH169" i="92" s="1"/>
  <c r="AZ165" i="92"/>
  <c r="BS160" i="92"/>
  <c r="BL159" i="92"/>
  <c r="BP158" i="92"/>
  <c r="BV156" i="92"/>
  <c r="BL157" i="92"/>
  <c r="BG144" i="92"/>
  <c r="AL165" i="92"/>
  <c r="U170" i="92" s="1"/>
  <c r="AO165" i="92"/>
  <c r="X170" i="92" s="1"/>
  <c r="AA170" i="92" s="1"/>
  <c r="AL166" i="92"/>
  <c r="U171" i="92" s="1"/>
  <c r="AO166" i="92"/>
  <c r="X171" i="92" s="1"/>
  <c r="AA171" i="92" s="1"/>
  <c r="AO199" i="92"/>
  <c r="X204" i="92" s="1"/>
  <c r="AA204" i="92" s="1"/>
  <c r="AL199" i="92"/>
  <c r="U204" i="92" s="1"/>
  <c r="AL198" i="92"/>
  <c r="U203" i="92" s="1"/>
  <c r="AO198" i="92"/>
  <c r="X203" i="92" s="1"/>
  <c r="AA203" i="92" s="1"/>
</calcChain>
</file>

<file path=xl/sharedStrings.xml><?xml version="1.0" encoding="utf-8"?>
<sst xmlns="http://schemas.openxmlformats.org/spreadsheetml/2006/main" count="1607" uniqueCount="206">
  <si>
    <t>⑤</t>
  </si>
  <si>
    <t>⑥</t>
  </si>
  <si>
    <t>-</t>
  </si>
  <si>
    <t>～</t>
  </si>
  <si>
    <t>①</t>
  </si>
  <si>
    <t>②</t>
  </si>
  <si>
    <t>③</t>
  </si>
  <si>
    <t>④</t>
  </si>
  <si>
    <t>勝ち点</t>
  </si>
  <si>
    <t>得失点</t>
  </si>
  <si>
    <t>得点</t>
  </si>
  <si>
    <t>順位</t>
  </si>
  <si>
    <t>試合</t>
  </si>
  <si>
    <t>試　　合　　時　　間</t>
  </si>
  <si>
    <t>チーム名</t>
  </si>
  <si>
    <t>結　　　果</t>
  </si>
  <si>
    <t>3位リーグ</t>
  </si>
  <si>
    <t>3位ﾘｰｸﾞ</t>
  </si>
  <si>
    <t>決勝リーグ</t>
  </si>
  <si>
    <t>４位リーグ</t>
  </si>
  <si>
    <t>２位リーグ</t>
  </si>
  <si>
    <t>５位リーグ</t>
  </si>
  <si>
    <t>３位リーグ</t>
  </si>
  <si>
    <t>６位リーグ</t>
  </si>
  <si>
    <t>大会名</t>
  </si>
  <si>
    <t>組み合わせ日</t>
  </si>
  <si>
    <t>会場当番</t>
  </si>
  <si>
    <t>Ａ会場</t>
  </si>
  <si>
    <t>Ａ</t>
  </si>
  <si>
    <t>Ｂ会場</t>
  </si>
  <si>
    <t>Ｂ</t>
  </si>
  <si>
    <t>Ｃ会場</t>
  </si>
  <si>
    <t>Ｃ</t>
  </si>
  <si>
    <t>Ｄ会場</t>
  </si>
  <si>
    <t>Ｄ</t>
  </si>
  <si>
    <t>Ｅ会場</t>
  </si>
  <si>
    <t>Ｅ</t>
  </si>
  <si>
    <t>Ｆ会場</t>
  </si>
  <si>
    <t>Ｆ</t>
  </si>
  <si>
    <t>ａ</t>
  </si>
  <si>
    <t>会 場 運 営 チ ー ム</t>
  </si>
  <si>
    <t>ｂ</t>
  </si>
  <si>
    <t>２日目会場予定</t>
  </si>
  <si>
    <t>ａ 組</t>
  </si>
  <si>
    <t>ｂ 組</t>
  </si>
  <si>
    <t>主　　審</t>
  </si>
  <si>
    <t>副　　審</t>
  </si>
  <si>
    <t>※ 順位決定戦は</t>
  </si>
  <si>
    <t>の順位から行います。</t>
  </si>
  <si>
    <t>※ 順位決定戦の審判は下記のように行ってください。</t>
  </si>
  <si>
    <t>　　　各チーム監督は、本部の勝敗表を随時確認の上、ご準備ください。</t>
  </si>
  <si>
    <t>例</t>
  </si>
  <si>
    <t>ａ 組  2位</t>
  </si>
  <si>
    <t>ｂ 組  2位</t>
  </si>
  <si>
    <t>ａ 組  3位</t>
  </si>
  <si>
    <t>ｂ 組  3位</t>
  </si>
  <si>
    <t>ａ 組  1位</t>
  </si>
  <si>
    <t>ｂ 組  １位</t>
  </si>
  <si>
    <t>⑦</t>
  </si>
  <si>
    <t>⑧</t>
  </si>
  <si>
    <t>⑨</t>
  </si>
  <si>
    <t>Ｂ ブロック</t>
  </si>
  <si>
    <t>Ｃ ブロック</t>
  </si>
  <si>
    <t>Ｄ ブロック</t>
  </si>
  <si>
    <t>Ｅ ブロック</t>
  </si>
  <si>
    <t>Ｆ ブロック</t>
  </si>
  <si>
    <t>2位リーグ</t>
  </si>
  <si>
    <t>決勝ﾘｰｸﾞ</t>
  </si>
  <si>
    <t>2位ﾘｰｸﾞ</t>
  </si>
  <si>
    <t>2位</t>
  </si>
  <si>
    <t>3位</t>
  </si>
  <si>
    <t>4位</t>
  </si>
  <si>
    <t>5位</t>
  </si>
  <si>
    <t>6位</t>
  </si>
  <si>
    <t>≪2日目組み合わせ≫</t>
  </si>
  <si>
    <t>上の原緑地公園サッカー場　Ａ</t>
  </si>
  <si>
    <t>上の原緑地公園サッカー場　Ｂ</t>
  </si>
  <si>
    <t>けやき台公園サッカー場　Ａ</t>
    <phoneticPr fontId="2"/>
  </si>
  <si>
    <t>Ａ ブロック総合順位</t>
    <rPh sb="6" eb="8">
      <t>ソウゴウ</t>
    </rPh>
    <rPh sb="8" eb="10">
      <t>ジュンイ</t>
    </rPh>
    <phoneticPr fontId="2"/>
  </si>
  <si>
    <t>決勝リーグ 順 位</t>
    <rPh sb="0" eb="2">
      <t>ケッショウ</t>
    </rPh>
    <rPh sb="6" eb="9">
      <t>ジュンイ</t>
    </rPh>
    <phoneticPr fontId="2"/>
  </si>
  <si>
    <t>1位</t>
    <rPh sb="0" eb="2">
      <t>１イ</t>
    </rPh>
    <phoneticPr fontId="2"/>
  </si>
  <si>
    <r>
      <t>1位</t>
    </r>
    <r>
      <rPr>
        <u/>
        <sz val="12"/>
        <rFont val="ＭＳ Ｐゴシック"/>
        <family val="3"/>
        <charset val="128"/>
      </rPr>
      <t>の場合は、</t>
    </r>
    <r>
      <rPr>
        <b/>
        <u/>
        <sz val="12"/>
        <rFont val="ＭＳ Ｐゴシック"/>
        <family val="3"/>
        <charset val="128"/>
      </rPr>
      <t>1位、3位、2位</t>
    </r>
    <r>
      <rPr>
        <u/>
        <sz val="12"/>
        <rFont val="ＭＳ Ｐゴシック"/>
        <family val="3"/>
        <charset val="128"/>
      </rPr>
      <t>の順で順位決定戦を行います。</t>
    </r>
    <rPh sb="18" eb="20">
      <t>ジュンイ</t>
    </rPh>
    <rPh sb="20" eb="23">
      <t>ケッテイセン</t>
    </rPh>
    <rPh sb="24" eb="25">
      <t>オコナ</t>
    </rPh>
    <phoneticPr fontId="2"/>
  </si>
  <si>
    <r>
      <t xml:space="preserve">順位決定戦 </t>
    </r>
    <r>
      <rPr>
        <b/>
        <sz val="12"/>
        <rFont val="ＭＳ Ｐゴシック"/>
        <family val="3"/>
        <charset val="128"/>
      </rPr>
      <t>1位</t>
    </r>
    <r>
      <rPr>
        <sz val="12"/>
        <rFont val="ＭＳ Ｐゴシック"/>
        <family val="3"/>
        <charset val="128"/>
      </rPr>
      <t>の審判</t>
    </r>
    <rPh sb="9" eb="11">
      <t>シンパン</t>
    </rPh>
    <phoneticPr fontId="2"/>
  </si>
  <si>
    <r>
      <t>2位</t>
    </r>
    <r>
      <rPr>
        <u/>
        <sz val="12"/>
        <rFont val="ＭＳ Ｐゴシック"/>
        <family val="3"/>
        <charset val="128"/>
      </rPr>
      <t>の場合は、</t>
    </r>
    <r>
      <rPr>
        <b/>
        <u/>
        <sz val="12"/>
        <rFont val="ＭＳ Ｐゴシック"/>
        <family val="3"/>
        <charset val="128"/>
      </rPr>
      <t>2位、3位、1位</t>
    </r>
    <r>
      <rPr>
        <u/>
        <sz val="12"/>
        <rFont val="ＭＳ Ｐゴシック"/>
        <family val="3"/>
        <charset val="128"/>
      </rPr>
      <t>の順で順位決定戦を行います。</t>
    </r>
    <phoneticPr fontId="2"/>
  </si>
  <si>
    <r>
      <t xml:space="preserve">順位決定戦 </t>
    </r>
    <r>
      <rPr>
        <b/>
        <sz val="12"/>
        <rFont val="ＭＳ Ｐゴシック"/>
        <family val="3"/>
        <charset val="128"/>
      </rPr>
      <t>2位</t>
    </r>
    <r>
      <rPr>
        <sz val="12"/>
        <rFont val="ＭＳ Ｐゴシック"/>
        <family val="3"/>
        <charset val="128"/>
      </rPr>
      <t>の審判</t>
    </r>
    <phoneticPr fontId="2"/>
  </si>
  <si>
    <t>ｂ 組  3位</t>
    <phoneticPr fontId="2"/>
  </si>
  <si>
    <r>
      <t>3位</t>
    </r>
    <r>
      <rPr>
        <u/>
        <sz val="12"/>
        <rFont val="ＭＳ Ｐゴシック"/>
        <family val="3"/>
        <charset val="128"/>
      </rPr>
      <t>の場合は、</t>
    </r>
    <r>
      <rPr>
        <b/>
        <u/>
        <sz val="12"/>
        <rFont val="ＭＳ Ｐゴシック"/>
        <family val="3"/>
        <charset val="128"/>
      </rPr>
      <t>3位、2位、1位</t>
    </r>
    <r>
      <rPr>
        <u/>
        <sz val="12"/>
        <rFont val="ＭＳ Ｐゴシック"/>
        <family val="3"/>
        <charset val="128"/>
      </rPr>
      <t>の順で順位決定戦を行います。</t>
    </r>
    <phoneticPr fontId="2"/>
  </si>
  <si>
    <r>
      <t xml:space="preserve">順位決定戦 </t>
    </r>
    <r>
      <rPr>
        <b/>
        <sz val="12"/>
        <rFont val="ＭＳ Ｐゴシック"/>
        <family val="3"/>
        <charset val="128"/>
      </rPr>
      <t>3位</t>
    </r>
    <r>
      <rPr>
        <sz val="12"/>
        <rFont val="ＭＳ Ｐゴシック"/>
        <family val="3"/>
        <charset val="128"/>
      </rPr>
      <t>の審判</t>
    </r>
    <phoneticPr fontId="2"/>
  </si>
  <si>
    <t>ｂ 組  1位</t>
    <phoneticPr fontId="2"/>
  </si>
  <si>
    <t>Ｂ ブロック総合順位</t>
    <rPh sb="6" eb="8">
      <t>ソウゴウ</t>
    </rPh>
    <rPh sb="8" eb="10">
      <t>ジュンイ</t>
    </rPh>
    <phoneticPr fontId="2"/>
  </si>
  <si>
    <t>２位リーグ 順 位</t>
    <rPh sb="0" eb="2">
      <t>ニイ</t>
    </rPh>
    <rPh sb="6" eb="9">
      <t>ジュンイ</t>
    </rPh>
    <phoneticPr fontId="2"/>
  </si>
  <si>
    <t>Ｃ ブロック総合順位</t>
    <rPh sb="6" eb="8">
      <t>ソウゴウ</t>
    </rPh>
    <rPh sb="8" eb="10">
      <t>ジュンイ</t>
    </rPh>
    <phoneticPr fontId="2"/>
  </si>
  <si>
    <t>３位リーグ 順 位</t>
    <rPh sb="0" eb="2">
      <t>サンイ</t>
    </rPh>
    <rPh sb="6" eb="9">
      <t>ジュンイ</t>
    </rPh>
    <phoneticPr fontId="2"/>
  </si>
  <si>
    <t>Ｄ ブロック総合順位</t>
    <rPh sb="6" eb="8">
      <t>ソウゴウ</t>
    </rPh>
    <rPh sb="8" eb="10">
      <t>ジュンイ</t>
    </rPh>
    <phoneticPr fontId="2"/>
  </si>
  <si>
    <t>Ｅ ブロック総合順位</t>
    <rPh sb="6" eb="8">
      <t>ソウゴウ</t>
    </rPh>
    <rPh sb="8" eb="10">
      <t>ジュンイ</t>
    </rPh>
    <phoneticPr fontId="2"/>
  </si>
  <si>
    <t>努力賞リーグ 順 位</t>
    <rPh sb="7" eb="10">
      <t>ジュンイ</t>
    </rPh>
    <phoneticPr fontId="2"/>
  </si>
  <si>
    <t>Ｆ ブロック総合順位</t>
    <rPh sb="6" eb="8">
      <t>ソウゴウ</t>
    </rPh>
    <rPh sb="8" eb="10">
      <t>ジュンイ</t>
    </rPh>
    <phoneticPr fontId="2"/>
  </si>
  <si>
    <t>合計</t>
    <rPh sb="0" eb="2">
      <t>ゴウケイ</t>
    </rPh>
    <phoneticPr fontId="2"/>
  </si>
  <si>
    <t>順位1</t>
    <rPh sb="0" eb="2">
      <t>ジュンイ</t>
    </rPh>
    <phoneticPr fontId="2"/>
  </si>
  <si>
    <t>順位2</t>
    <rPh sb="0" eb="2">
      <t>ジュンイ</t>
    </rPh>
    <phoneticPr fontId="2"/>
  </si>
  <si>
    <t>最終順位</t>
    <rPh sb="0" eb="2">
      <t>サイシュウ</t>
    </rPh>
    <rPh sb="2" eb="4">
      <t>ジュンイ</t>
    </rPh>
    <phoneticPr fontId="2"/>
  </si>
  <si>
    <t>Ａ ブロック</t>
  </si>
  <si>
    <t>勝ち点</t>
    <rPh sb="0" eb="1">
      <t>カ</t>
    </rPh>
    <rPh sb="2" eb="3">
      <t>テン</t>
    </rPh>
    <phoneticPr fontId="2"/>
  </si>
  <si>
    <t>得失点</t>
    <rPh sb="0" eb="3">
      <t>トクシッテン</t>
    </rPh>
    <phoneticPr fontId="2"/>
  </si>
  <si>
    <t>得点</t>
    <rPh sb="0" eb="2">
      <t>トクテン</t>
    </rPh>
    <phoneticPr fontId="2"/>
  </si>
  <si>
    <t>判定</t>
  </si>
  <si>
    <t>B</t>
    <phoneticPr fontId="2"/>
  </si>
  <si>
    <t>けやき台公園サッカー場　Ｂ</t>
    <phoneticPr fontId="2"/>
  </si>
  <si>
    <t>会 場 運 営 チ ー ム</t>
    <phoneticPr fontId="2"/>
  </si>
  <si>
    <t>Ａ ブロック</t>
    <phoneticPr fontId="2"/>
  </si>
  <si>
    <t>A</t>
    <phoneticPr fontId="2"/>
  </si>
  <si>
    <t>勝ち点集計</t>
    <rPh sb="0" eb="1">
      <t>カ</t>
    </rPh>
    <rPh sb="2" eb="3">
      <t>テン</t>
    </rPh>
    <rPh sb="3" eb="5">
      <t>シュウケイ</t>
    </rPh>
    <phoneticPr fontId="2"/>
  </si>
  <si>
    <t>項目別順位</t>
    <rPh sb="0" eb="2">
      <t>コウモク</t>
    </rPh>
    <rPh sb="2" eb="3">
      <t>ベツ</t>
    </rPh>
    <rPh sb="3" eb="5">
      <t>ジュンイ</t>
    </rPh>
    <phoneticPr fontId="2"/>
  </si>
  <si>
    <t>順位</t>
    <rPh sb="0" eb="2">
      <t>ジュンイ</t>
    </rPh>
    <phoneticPr fontId="2"/>
  </si>
  <si>
    <t>A組</t>
    <rPh sb="1" eb="2">
      <t>クミ</t>
    </rPh>
    <phoneticPr fontId="2"/>
  </si>
  <si>
    <t>B組</t>
    <rPh sb="1" eb="2">
      <t>クミ</t>
    </rPh>
    <phoneticPr fontId="2"/>
  </si>
  <si>
    <t>割振</t>
    <rPh sb="0" eb="1">
      <t>ワリ</t>
    </rPh>
    <rPh sb="1" eb="2">
      <t>フ</t>
    </rPh>
    <phoneticPr fontId="2"/>
  </si>
  <si>
    <t>（主審・4審）</t>
    <rPh sb="1" eb="3">
      <t>シュシン</t>
    </rPh>
    <rPh sb="5" eb="6">
      <t>シン</t>
    </rPh>
    <phoneticPr fontId="2"/>
  </si>
  <si>
    <t>（副審）</t>
    <rPh sb="1" eb="3">
      <t>フクシン</t>
    </rPh>
    <phoneticPr fontId="2"/>
  </si>
  <si>
    <r>
      <t>P</t>
    </r>
    <r>
      <rPr>
        <sz val="11"/>
        <rFont val="ＭＳ Ｐゴシック"/>
        <family val="3"/>
        <charset val="128"/>
      </rPr>
      <t>K判定</t>
    </r>
    <rPh sb="2" eb="4">
      <t>ハンテイ</t>
    </rPh>
    <phoneticPr fontId="2"/>
  </si>
  <si>
    <r>
      <t>P</t>
    </r>
    <r>
      <rPr>
        <sz val="11"/>
        <rFont val="ＭＳ Ｐゴシック"/>
        <family val="3"/>
        <charset val="128"/>
      </rPr>
      <t>K結果</t>
    </r>
    <rPh sb="2" eb="4">
      <t>ケッカ</t>
    </rPh>
    <phoneticPr fontId="2"/>
  </si>
  <si>
    <t>≪１日目組み合わせ≫</t>
    <phoneticPr fontId="2"/>
  </si>
  <si>
    <t>上の原緑地公園サッカー場　Ａ</t>
    <phoneticPr fontId="2"/>
  </si>
  <si>
    <t>けやき台公園サッカー場　Ｂ</t>
    <phoneticPr fontId="2"/>
  </si>
  <si>
    <t>敢闘賞リーグ</t>
    <phoneticPr fontId="2"/>
  </si>
  <si>
    <t>努力賞リーグ</t>
    <phoneticPr fontId="2"/>
  </si>
  <si>
    <t>フェアープレイ賞リーグ</t>
    <phoneticPr fontId="2"/>
  </si>
  <si>
    <t>優勝</t>
  </si>
  <si>
    <t>準優勝</t>
  </si>
  <si>
    <t>敢闘賞</t>
    <phoneticPr fontId="2"/>
  </si>
  <si>
    <t>4位</t>
    <rPh sb="1" eb="2">
      <t>イ</t>
    </rPh>
    <phoneticPr fontId="2"/>
  </si>
  <si>
    <t>敢闘賞リーグ</t>
  </si>
  <si>
    <t>5位</t>
    <rPh sb="1" eb="2">
      <t>イ</t>
    </rPh>
    <phoneticPr fontId="2"/>
  </si>
  <si>
    <t>努力賞リーグ</t>
  </si>
  <si>
    <t>6位</t>
    <rPh sb="1" eb="2">
      <t>イ</t>
    </rPh>
    <phoneticPr fontId="2"/>
  </si>
  <si>
    <t>チャレンジ・ドリームカップ表彰</t>
    <phoneticPr fontId="2"/>
  </si>
  <si>
    <t>最優秀賞選手</t>
    <rPh sb="0" eb="1">
      <t>サイ</t>
    </rPh>
    <rPh sb="1" eb="2">
      <t>ユウ</t>
    </rPh>
    <rPh sb="2" eb="3">
      <t>ヒデ</t>
    </rPh>
    <rPh sb="3" eb="4">
      <t>ショウ</t>
    </rPh>
    <phoneticPr fontId="2"/>
  </si>
  <si>
    <t>優秀賞選手</t>
    <phoneticPr fontId="2"/>
  </si>
  <si>
    <t>優勝メダル</t>
    <phoneticPr fontId="2"/>
  </si>
  <si>
    <t>敢闘賞リーグ
順 位</t>
    <rPh sb="0" eb="3">
      <t>カントウショウ</t>
    </rPh>
    <rPh sb="7" eb="10">
      <t>ジュンイ</t>
    </rPh>
    <phoneticPr fontId="2"/>
  </si>
  <si>
    <t>フェアプレー賞
リーグ 順 位</t>
    <rPh sb="6" eb="7">
      <t>ショウ</t>
    </rPh>
    <rPh sb="12" eb="15">
      <t>ジュンイ</t>
    </rPh>
    <phoneticPr fontId="2"/>
  </si>
  <si>
    <t xml:space="preserve"> （12/21）</t>
    <phoneticPr fontId="2"/>
  </si>
  <si>
    <t>（12/22）</t>
    <phoneticPr fontId="2"/>
  </si>
  <si>
    <t>( 駐車制限 7台 )</t>
    <phoneticPr fontId="2"/>
  </si>
  <si>
    <t>Ｋ.Ｍ.Ｕ.21</t>
    <phoneticPr fontId="2"/>
  </si>
  <si>
    <t>真岡市鬼怒自然 Ａ</t>
    <rPh sb="0" eb="3">
      <t>モウカシ</t>
    </rPh>
    <rPh sb="3" eb="7">
      <t>キヌシゼン</t>
    </rPh>
    <phoneticPr fontId="2"/>
  </si>
  <si>
    <t>真岡市鬼怒自然 Ｂ</t>
    <rPh sb="0" eb="3">
      <t>モウカシ</t>
    </rPh>
    <rPh sb="3" eb="7">
      <t>キヌシゼン</t>
    </rPh>
    <phoneticPr fontId="2"/>
  </si>
  <si>
    <t>真岡市鬼怒自然 Ｃ</t>
    <rPh sb="0" eb="3">
      <t>モウカシ</t>
    </rPh>
    <rPh sb="3" eb="7">
      <t>キヌシゼン</t>
    </rPh>
    <phoneticPr fontId="2"/>
  </si>
  <si>
    <t>上の原緑地公園サッカー場　Ｂ</t>
    <rPh sb="0" eb="1">
      <t>ウエ</t>
    </rPh>
    <rPh sb="2" eb="7">
      <t>ハラリョクチコウエン</t>
    </rPh>
    <rPh sb="11" eb="12">
      <t>ジョウ</t>
    </rPh>
    <phoneticPr fontId="2"/>
  </si>
  <si>
    <t>上の原緑地公園サッカー場　Ａ</t>
    <rPh sb="0" eb="1">
      <t>ウエ</t>
    </rPh>
    <rPh sb="2" eb="7">
      <t>ハラリョクチコウエン</t>
    </rPh>
    <rPh sb="11" eb="12">
      <t>ジョウ</t>
    </rPh>
    <phoneticPr fontId="2"/>
  </si>
  <si>
    <t>真岡選抜ＷＥＳＴ</t>
    <phoneticPr fontId="2"/>
  </si>
  <si>
    <t>真岡選抜ＥＡＳＴ</t>
    <phoneticPr fontId="2"/>
  </si>
  <si>
    <t>Ｋ.M.Ｕ.21</t>
    <phoneticPr fontId="2"/>
  </si>
  <si>
    <t>Ｋ.M.Ｕ.21</t>
    <phoneticPr fontId="2"/>
  </si>
  <si>
    <t>( 駐車制限 7台 )</t>
    <phoneticPr fontId="2"/>
  </si>
  <si>
    <t>真岡市鬼怒自然 Ｄ</t>
    <rPh sb="0" eb="3">
      <t>モウカシ</t>
    </rPh>
    <rPh sb="3" eb="7">
      <t>キヌシゼン</t>
    </rPh>
    <phoneticPr fontId="2"/>
  </si>
  <si>
    <t>第 7 回 栃木県近隣サッカー大会 （Ｕ-12）</t>
    <rPh sb="6" eb="11">
      <t>トチギケンキンリン</t>
    </rPh>
    <rPh sb="15" eb="17">
      <t>タイカイ</t>
    </rPh>
    <phoneticPr fontId="2"/>
  </si>
  <si>
    <t>※ ２日目の会場は全試合終了後に確定しますので、ＰＣメール送られて来た組合せ表で会場を確認してください。</t>
    <rPh sb="29" eb="30">
      <t>オク</t>
    </rPh>
    <rPh sb="33" eb="34">
      <t>キ</t>
    </rPh>
    <rPh sb="35" eb="37">
      <t>クミアワ</t>
    </rPh>
    <rPh sb="38" eb="39">
      <t>ヒョウ</t>
    </rPh>
    <rPh sb="40" eb="42">
      <t>カイジョウ</t>
    </rPh>
    <rPh sb="43" eb="45">
      <t>カクニン</t>
    </rPh>
    <phoneticPr fontId="2"/>
  </si>
  <si>
    <t>真岡選抜ＥＡＳＴ</t>
    <phoneticPr fontId="2"/>
  </si>
  <si>
    <t>北那須トレセンSol</t>
    <phoneticPr fontId="2"/>
  </si>
  <si>
    <t>IRK FC</t>
    <phoneticPr fontId="2"/>
  </si>
  <si>
    <t>今市プログレス</t>
    <phoneticPr fontId="2"/>
  </si>
  <si>
    <t>大子ＳＳＳ</t>
    <phoneticPr fontId="2"/>
  </si>
  <si>
    <t>つくば市トレセン</t>
    <phoneticPr fontId="2"/>
  </si>
  <si>
    <t>FC原一</t>
    <phoneticPr fontId="2"/>
  </si>
  <si>
    <t>大袋ＦＣ</t>
    <phoneticPr fontId="2"/>
  </si>
  <si>
    <t>飯塚少年ＳＣ</t>
    <phoneticPr fontId="2"/>
  </si>
  <si>
    <t>F.C.LAZOS MITO</t>
    <phoneticPr fontId="2"/>
  </si>
  <si>
    <t>久喜東ＦＣ</t>
    <phoneticPr fontId="2"/>
  </si>
  <si>
    <t>野原グランディオス</t>
    <phoneticPr fontId="2"/>
  </si>
  <si>
    <t>栃木ＵＶＡ</t>
    <phoneticPr fontId="2"/>
  </si>
  <si>
    <t>サウス宇都宮</t>
    <phoneticPr fontId="2"/>
  </si>
  <si>
    <t>FC.BeVe</t>
    <phoneticPr fontId="2"/>
  </si>
  <si>
    <t>中丸ＳＳＳ</t>
    <phoneticPr fontId="2"/>
  </si>
  <si>
    <t>トレセン茨城中央</t>
    <phoneticPr fontId="2"/>
  </si>
  <si>
    <t>吉田ＳＳＳ</t>
    <phoneticPr fontId="2"/>
  </si>
  <si>
    <t>セントラルFC</t>
    <phoneticPr fontId="2"/>
  </si>
  <si>
    <t>ＦＣ石岡</t>
    <phoneticPr fontId="2"/>
  </si>
  <si>
    <t>バジェルボ・ブルサン</t>
    <phoneticPr fontId="2"/>
  </si>
  <si>
    <t>卯の花SC</t>
    <phoneticPr fontId="2"/>
  </si>
  <si>
    <t>FC Carrera</t>
    <phoneticPr fontId="2"/>
  </si>
  <si>
    <t>与野鈴谷ＳＳＳ</t>
    <phoneticPr fontId="2"/>
  </si>
  <si>
    <t>アステルFC</t>
    <phoneticPr fontId="2"/>
  </si>
  <si>
    <t>下館小あしかび</t>
    <phoneticPr fontId="2"/>
  </si>
  <si>
    <t>木崎ＳＳＳ</t>
    <phoneticPr fontId="2"/>
  </si>
  <si>
    <t>川越ヤンガース</t>
    <phoneticPr fontId="2"/>
  </si>
  <si>
    <t>石神ＳＳＳ</t>
    <phoneticPr fontId="2"/>
  </si>
  <si>
    <t>west united</t>
    <phoneticPr fontId="2"/>
  </si>
  <si>
    <t>ロッサドールＪｒ</t>
    <phoneticPr fontId="2"/>
  </si>
  <si>
    <t>岩瀬 ＦＣ</t>
    <phoneticPr fontId="2"/>
  </si>
  <si>
    <t>ＦＣアネーロ</t>
    <phoneticPr fontId="2"/>
  </si>
  <si>
    <t>小名浜FC</t>
    <phoneticPr fontId="2"/>
  </si>
  <si>
    <t>1位</t>
    <rPh sb="1" eb="2">
      <t>イ</t>
    </rPh>
    <phoneticPr fontId="2"/>
  </si>
  <si>
    <t>２位</t>
    <rPh sb="1" eb="2">
      <t>イ</t>
    </rPh>
    <phoneticPr fontId="2"/>
  </si>
  <si>
    <t>3位</t>
    <rPh sb="1" eb="2">
      <t>イ</t>
    </rPh>
    <phoneticPr fontId="2"/>
  </si>
  <si>
    <t>上の原緑地公園サッカー場 Ａ</t>
    <rPh sb="0" eb="1">
      <t>ウエ</t>
    </rPh>
    <rPh sb="2" eb="7">
      <t>ハラリョクチコウエン</t>
    </rPh>
    <rPh sb="11" eb="12">
      <t>ジョウ</t>
    </rPh>
    <phoneticPr fontId="2"/>
  </si>
  <si>
    <t>上の原緑地公園サッカー場 Ｂ</t>
    <rPh sb="0" eb="1">
      <t>ウエ</t>
    </rPh>
    <rPh sb="2" eb="7">
      <t>ハラリョクチコウエン</t>
    </rPh>
    <rPh sb="11" eb="12">
      <t>ジョウ</t>
    </rPh>
    <phoneticPr fontId="2"/>
  </si>
  <si>
    <t>鬼怒自然 Ａ</t>
    <rPh sb="0" eb="4">
      <t>キヌシゼン</t>
    </rPh>
    <phoneticPr fontId="2"/>
  </si>
  <si>
    <t>鬼怒自然 Ｂ</t>
    <rPh sb="0" eb="4">
      <t>キヌシゼン</t>
    </rPh>
    <phoneticPr fontId="2"/>
  </si>
  <si>
    <t>鬼怒自然 C</t>
    <rPh sb="0" eb="4">
      <t>キヌシゼン</t>
    </rPh>
    <phoneticPr fontId="2"/>
  </si>
  <si>
    <t>鬼怒自然 Ｄ</t>
    <rPh sb="0" eb="4">
      <t>キヌシゼン</t>
    </rPh>
    <phoneticPr fontId="2"/>
  </si>
  <si>
    <t>真岡WＥＳＴ</t>
    <rPh sb="0" eb="2">
      <t>モオカ</t>
    </rPh>
    <phoneticPr fontId="2"/>
  </si>
  <si>
    <t>真岡ＥＡＳＴ</t>
    <rPh sb="0" eb="2">
      <t>モオカ</t>
    </rPh>
    <phoneticPr fontId="2"/>
  </si>
  <si>
    <t>ＫＭＵ21</t>
    <phoneticPr fontId="2"/>
  </si>
  <si>
    <t>真岡市鬼怒自然 Ａ</t>
    <phoneticPr fontId="2"/>
  </si>
  <si>
    <t>上の原緑地公園サッカー場　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</si>
</sst>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u/>
      <sz val="12"/>
      <name val="ＭＳ Ｐゴシック"/>
      <family val="3"/>
      <charset val="128"/>
    </font>
    <font>
      <u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u val="double"/>
      <sz val="14"/>
      <name val="ＭＳ Ｐゴシック"/>
      <family val="3"/>
      <charset val="128"/>
    </font>
    <font>
      <b/>
      <sz val="14"/>
      <color indexed="10"/>
      <name val="ＭＳ Ｐゴシック"/>
      <family val="3"/>
      <charset val="128"/>
    </font>
    <font>
      <b/>
      <sz val="16"/>
      <color rgb="FFFF0000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</fonts>
  <fills count="15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66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966FF"/>
        <bgColor indexed="64"/>
      </patternFill>
    </fill>
    <fill>
      <patternFill patternType="solid">
        <fgColor rgb="FFCCFFFF"/>
        <bgColor indexed="64"/>
      </patternFill>
    </fill>
  </fills>
  <borders count="8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3">
    <xf numFmtId="0" fontId="0" fillId="0" borderId="0" xfId="0"/>
    <xf numFmtId="0" fontId="0" fillId="0" borderId="0" xfId="0" applyBorder="1"/>
    <xf numFmtId="0" fontId="6" fillId="0" borderId="0" xfId="0" applyFont="1"/>
    <xf numFmtId="0" fontId="7" fillId="0" borderId="0" xfId="0" applyFont="1"/>
    <xf numFmtId="0" fontId="0" fillId="0" borderId="0" xfId="0" applyFill="1" applyBorder="1"/>
    <xf numFmtId="0" fontId="0" fillId="0" borderId="0" xfId="0" applyFill="1"/>
    <xf numFmtId="0" fontId="6" fillId="0" borderId="0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</xf>
    <xf numFmtId="0" fontId="6" fillId="0" borderId="10" xfId="0" applyFont="1" applyFill="1" applyBorder="1" applyAlignment="1" applyProtection="1">
      <alignment horizontal="center" vertical="center"/>
    </xf>
    <xf numFmtId="0" fontId="6" fillId="0" borderId="7" xfId="0" applyFont="1" applyFill="1" applyBorder="1" applyAlignment="1" applyProtection="1">
      <alignment horizontal="center" vertical="center"/>
    </xf>
    <xf numFmtId="0" fontId="6" fillId="0" borderId="11" xfId="0" applyFont="1" applyFill="1" applyBorder="1" applyAlignment="1" applyProtection="1">
      <alignment horizontal="center" vertical="center"/>
    </xf>
    <xf numFmtId="0" fontId="6" fillId="0" borderId="12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6" fillId="0" borderId="7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20" fontId="6" fillId="0" borderId="0" xfId="0" applyNumberFormat="1" applyFont="1" applyBorder="1" applyAlignment="1">
      <alignment horizontal="center" vertical="center"/>
    </xf>
    <xf numFmtId="0" fontId="6" fillId="0" borderId="13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6" fillId="0" borderId="14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6" fillId="2" borderId="14" xfId="0" applyFont="1" applyFill="1" applyBorder="1" applyAlignment="1" applyProtection="1">
      <alignment vertical="center"/>
    </xf>
    <xf numFmtId="0" fontId="6" fillId="2" borderId="14" xfId="0" applyFont="1" applyFill="1" applyBorder="1" applyAlignment="1" applyProtection="1">
      <alignment horizontal="center" vertical="center"/>
    </xf>
    <xf numFmtId="0" fontId="6" fillId="2" borderId="15" xfId="0" applyFont="1" applyFill="1" applyBorder="1" applyAlignment="1" applyProtection="1">
      <alignment horizontal="center" vertical="center"/>
    </xf>
    <xf numFmtId="0" fontId="6" fillId="2" borderId="1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6" fillId="2" borderId="10" xfId="0" applyFont="1" applyFill="1" applyBorder="1" applyAlignment="1" applyProtection="1">
      <alignment horizontal="center" vertical="center"/>
    </xf>
    <xf numFmtId="0" fontId="6" fillId="2" borderId="12" xfId="0" applyFont="1" applyFill="1" applyBorder="1" applyAlignment="1" applyProtection="1">
      <alignment horizontal="center" vertical="center"/>
    </xf>
    <xf numFmtId="0" fontId="6" fillId="2" borderId="7" xfId="0" applyFont="1" applyFill="1" applyBorder="1" applyAlignment="1" applyProtection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0" fillId="0" borderId="0" xfId="0" applyAlignment="1">
      <alignment horizontal="left"/>
    </xf>
    <xf numFmtId="0" fontId="3" fillId="0" borderId="0" xfId="0" applyFont="1" applyFill="1" applyAlignment="1">
      <alignment horizontal="left" vertical="center"/>
    </xf>
    <xf numFmtId="0" fontId="0" fillId="0" borderId="0" xfId="0" applyFill="1" applyAlignment="1">
      <alignment horizontal="left"/>
    </xf>
    <xf numFmtId="0" fontId="11" fillId="0" borderId="13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left" vertical="center"/>
    </xf>
    <xf numFmtId="0" fontId="3" fillId="0" borderId="21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3" fillId="0" borderId="14" xfId="0" applyFont="1" applyFill="1" applyBorder="1" applyAlignment="1">
      <alignment horizontal="left" vertical="center"/>
    </xf>
    <xf numFmtId="0" fontId="0" fillId="0" borderId="0" xfId="0" applyProtection="1"/>
    <xf numFmtId="0" fontId="5" fillId="0" borderId="0" xfId="0" applyFont="1" applyFill="1" applyAlignment="1" applyProtection="1">
      <alignment horizontal="center" vertical="center"/>
    </xf>
    <xf numFmtId="0" fontId="6" fillId="0" borderId="22" xfId="0" applyFont="1" applyBorder="1" applyAlignment="1" applyProtection="1">
      <alignment horizontal="center" vertical="center"/>
    </xf>
    <xf numFmtId="0" fontId="6" fillId="0" borderId="23" xfId="0" applyFont="1" applyFill="1" applyBorder="1" applyAlignment="1" applyProtection="1">
      <alignment horizontal="center" vertical="center"/>
    </xf>
    <xf numFmtId="0" fontId="6" fillId="0" borderId="15" xfId="0" applyFont="1" applyFill="1" applyBorder="1" applyAlignment="1" applyProtection="1">
      <alignment horizontal="center" vertical="center"/>
    </xf>
    <xf numFmtId="0" fontId="6" fillId="0" borderId="24" xfId="0" applyFont="1" applyBorder="1" applyAlignment="1" applyProtection="1">
      <alignment horizontal="center" vertical="center"/>
    </xf>
    <xf numFmtId="0" fontId="6" fillId="0" borderId="25" xfId="0" applyFont="1" applyBorder="1" applyAlignment="1" applyProtection="1">
      <alignment horizontal="center" vertical="center"/>
    </xf>
    <xf numFmtId="0" fontId="6" fillId="0" borderId="0" xfId="0" applyFont="1" applyAlignment="1" applyProtection="1">
      <alignment vertical="center"/>
    </xf>
    <xf numFmtId="0" fontId="6" fillId="0" borderId="5" xfId="0" applyFont="1" applyBorder="1" applyAlignment="1" applyProtection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Fill="1" applyAlignment="1">
      <alignment vertical="center"/>
    </xf>
    <xf numFmtId="0" fontId="5" fillId="0" borderId="0" xfId="0" applyFont="1" applyFill="1" applyAlignment="1">
      <alignment horizontal="right" vertical="center"/>
    </xf>
    <xf numFmtId="0" fontId="10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Fill="1" applyAlignment="1">
      <alignment horizontal="center" vertical="center"/>
    </xf>
    <xf numFmtId="0" fontId="9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 applyProtection="1">
      <alignment horizontal="center" vertical="center"/>
      <protection locked="0"/>
    </xf>
    <xf numFmtId="0" fontId="13" fillId="0" borderId="0" xfId="0" applyFont="1" applyFill="1" applyBorder="1" applyAlignment="1">
      <alignment horizontal="center" vertical="center"/>
    </xf>
    <xf numFmtId="0" fontId="7" fillId="0" borderId="0" xfId="0" applyFont="1" applyFill="1" applyBorder="1"/>
    <xf numFmtId="0" fontId="3" fillId="3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13" fillId="0" borderId="0" xfId="0" applyFont="1"/>
    <xf numFmtId="0" fontId="13" fillId="0" borderId="0" xfId="0" applyFont="1" applyFill="1" applyBorder="1"/>
    <xf numFmtId="0" fontId="13" fillId="0" borderId="0" xfId="0" applyFont="1" applyFill="1" applyBorder="1" applyAlignment="1" applyProtection="1">
      <alignment horizontal="center" vertical="center"/>
      <protection locked="0"/>
    </xf>
    <xf numFmtId="0" fontId="4" fillId="0" borderId="16" xfId="0" applyFont="1" applyFill="1" applyBorder="1" applyAlignment="1">
      <alignment horizontal="center" vertical="center"/>
    </xf>
    <xf numFmtId="0" fontId="6" fillId="0" borderId="0" xfId="0" applyFont="1" applyFill="1"/>
    <xf numFmtId="0" fontId="3" fillId="0" borderId="0" xfId="0" applyFont="1" applyAlignment="1">
      <alignment horizontal="left"/>
    </xf>
    <xf numFmtId="0" fontId="5" fillId="0" borderId="0" xfId="0" applyFont="1" applyFill="1" applyAlignment="1">
      <alignment horizontal="left" vertical="center"/>
    </xf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center"/>
    </xf>
    <xf numFmtId="0" fontId="3" fillId="4" borderId="0" xfId="0" applyFont="1" applyFill="1" applyBorder="1" applyAlignment="1" applyProtection="1">
      <alignment horizontal="center" vertical="center"/>
      <protection locked="0"/>
    </xf>
    <xf numFmtId="0" fontId="0" fillId="4" borderId="0" xfId="0" applyFill="1"/>
    <xf numFmtId="0" fontId="3" fillId="4" borderId="0" xfId="0" applyFont="1" applyFill="1" applyBorder="1" applyAlignment="1">
      <alignment horizontal="center"/>
    </xf>
    <xf numFmtId="0" fontId="5" fillId="4" borderId="0" xfId="0" applyFont="1" applyFill="1" applyAlignment="1">
      <alignment horizontal="left" vertical="center"/>
    </xf>
    <xf numFmtId="0" fontId="8" fillId="4" borderId="0" xfId="0" applyFont="1" applyFill="1" applyAlignment="1">
      <alignment horizontal="center" vertical="center"/>
    </xf>
    <xf numFmtId="0" fontId="5" fillId="4" borderId="0" xfId="0" applyFont="1" applyFill="1" applyAlignment="1">
      <alignment horizontal="center" vertical="center"/>
    </xf>
    <xf numFmtId="0" fontId="6" fillId="4" borderId="0" xfId="0" applyFont="1" applyFill="1"/>
    <xf numFmtId="0" fontId="4" fillId="4" borderId="0" xfId="0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left" vertical="center"/>
    </xf>
    <xf numFmtId="0" fontId="6" fillId="4" borderId="11" xfId="0" applyFont="1" applyFill="1" applyBorder="1" applyAlignment="1">
      <alignment horizontal="center" vertical="center"/>
    </xf>
    <xf numFmtId="0" fontId="6" fillId="4" borderId="16" xfId="0" applyFont="1" applyFill="1" applyBorder="1" applyAlignment="1">
      <alignment horizontal="center" vertical="center"/>
    </xf>
    <xf numFmtId="0" fontId="6" fillId="4" borderId="10" xfId="0" applyFont="1" applyFill="1" applyBorder="1" applyAlignment="1">
      <alignment horizontal="center" vertical="center"/>
    </xf>
    <xf numFmtId="0" fontId="6" fillId="4" borderId="17" xfId="0" applyFont="1" applyFill="1" applyBorder="1" applyAlignment="1">
      <alignment horizontal="center" vertical="center"/>
    </xf>
    <xf numFmtId="0" fontId="1" fillId="4" borderId="26" xfId="0" applyFont="1" applyFill="1" applyBorder="1" applyAlignment="1">
      <alignment horizontal="center"/>
    </xf>
    <xf numFmtId="0" fontId="1" fillId="4" borderId="27" xfId="0" applyFont="1" applyFill="1" applyBorder="1" applyAlignment="1">
      <alignment horizontal="center"/>
    </xf>
    <xf numFmtId="0" fontId="1" fillId="4" borderId="28" xfId="0" applyFont="1" applyFill="1" applyBorder="1" applyAlignment="1">
      <alignment horizontal="center"/>
    </xf>
    <xf numFmtId="0" fontId="6" fillId="4" borderId="29" xfId="0" applyFont="1" applyFill="1" applyBorder="1" applyAlignment="1">
      <alignment horizontal="center" vertical="center"/>
    </xf>
    <xf numFmtId="0" fontId="6" fillId="4" borderId="30" xfId="0" applyFont="1" applyFill="1" applyBorder="1" applyAlignment="1">
      <alignment horizontal="center" vertical="center"/>
    </xf>
    <xf numFmtId="0" fontId="6" fillId="4" borderId="31" xfId="0" applyFont="1" applyFill="1" applyBorder="1" applyAlignment="1">
      <alignment horizontal="center" vertical="center"/>
    </xf>
    <xf numFmtId="0" fontId="6" fillId="4" borderId="32" xfId="0" applyFont="1" applyFill="1" applyBorder="1" applyAlignment="1">
      <alignment horizontal="center" vertical="center"/>
    </xf>
    <xf numFmtId="0" fontId="6" fillId="4" borderId="33" xfId="0" applyFont="1" applyFill="1" applyBorder="1" applyAlignment="1">
      <alignment horizontal="center" vertical="center"/>
    </xf>
    <xf numFmtId="0" fontId="6" fillId="4" borderId="19" xfId="0" applyFont="1" applyFill="1" applyBorder="1" applyAlignment="1">
      <alignment horizontal="center" vertical="center"/>
    </xf>
    <xf numFmtId="0" fontId="6" fillId="4" borderId="34" xfId="0" applyFont="1" applyFill="1" applyBorder="1" applyAlignment="1">
      <alignment horizontal="center" vertical="center"/>
    </xf>
    <xf numFmtId="0" fontId="11" fillId="4" borderId="35" xfId="0" applyFont="1" applyFill="1" applyBorder="1" applyAlignment="1">
      <alignment horizontal="center"/>
    </xf>
    <xf numFmtId="0" fontId="1" fillId="4" borderId="0" xfId="0" applyFont="1" applyFill="1" applyBorder="1" applyAlignment="1">
      <alignment horizontal="center"/>
    </xf>
    <xf numFmtId="0" fontId="6" fillId="4" borderId="7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6" fillId="4" borderId="0" xfId="0" applyFont="1" applyFill="1" applyBorder="1" applyAlignment="1">
      <alignment vertical="center"/>
    </xf>
    <xf numFmtId="0" fontId="6" fillId="4" borderId="9" xfId="0" applyFont="1" applyFill="1" applyBorder="1" applyAlignment="1">
      <alignment horizontal="center" vertical="center"/>
    </xf>
    <xf numFmtId="0" fontId="6" fillId="4" borderId="15" xfId="0" applyFont="1" applyFill="1" applyBorder="1" applyAlignment="1">
      <alignment horizontal="center" vertical="center"/>
    </xf>
    <xf numFmtId="0" fontId="6" fillId="4" borderId="36" xfId="0" applyFont="1" applyFill="1" applyBorder="1" applyAlignment="1">
      <alignment horizontal="center" vertical="center"/>
    </xf>
    <xf numFmtId="0" fontId="6" fillId="4" borderId="37" xfId="0" applyFont="1" applyFill="1" applyBorder="1" applyAlignment="1">
      <alignment horizontal="center" vertical="center"/>
    </xf>
    <xf numFmtId="0" fontId="6" fillId="4" borderId="38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6" fillId="4" borderId="39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4" borderId="40" xfId="0" applyFont="1" applyFill="1" applyBorder="1" applyAlignment="1">
      <alignment horizontal="center" vertical="center"/>
    </xf>
    <xf numFmtId="0" fontId="6" fillId="4" borderId="13" xfId="0" applyFont="1" applyFill="1" applyBorder="1" applyAlignment="1">
      <alignment vertical="center"/>
    </xf>
    <xf numFmtId="0" fontId="6" fillId="4" borderId="14" xfId="0" applyFont="1" applyFill="1" applyBorder="1" applyAlignment="1">
      <alignment horizontal="center" vertical="center"/>
    </xf>
    <xf numFmtId="0" fontId="6" fillId="4" borderId="14" xfId="0" applyFont="1" applyFill="1" applyBorder="1" applyAlignment="1">
      <alignment vertical="center"/>
    </xf>
    <xf numFmtId="0" fontId="6" fillId="4" borderId="4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vertical="center"/>
    </xf>
    <xf numFmtId="0" fontId="0" fillId="4" borderId="0" xfId="0" applyFill="1" applyAlignment="1">
      <alignment vertical="center"/>
    </xf>
    <xf numFmtId="0" fontId="6" fillId="4" borderId="0" xfId="0" applyFont="1" applyFill="1" applyAlignment="1">
      <alignment vertical="center"/>
    </xf>
    <xf numFmtId="0" fontId="3" fillId="4" borderId="0" xfId="0" applyFont="1" applyFill="1" applyBorder="1" applyAlignment="1" applyProtection="1">
      <alignment vertical="center"/>
      <protection locked="0"/>
    </xf>
    <xf numFmtId="0" fontId="3" fillId="4" borderId="0" xfId="0" applyFont="1" applyFill="1" applyBorder="1" applyAlignment="1">
      <alignment vertical="center"/>
    </xf>
    <xf numFmtId="0" fontId="8" fillId="4" borderId="0" xfId="0" applyFont="1" applyFill="1" applyAlignment="1">
      <alignment vertical="center"/>
    </xf>
    <xf numFmtId="0" fontId="5" fillId="4" borderId="0" xfId="0" applyFont="1" applyFill="1" applyAlignment="1">
      <alignment vertical="center"/>
    </xf>
    <xf numFmtId="0" fontId="4" fillId="4" borderId="0" xfId="0" applyFont="1" applyFill="1" applyBorder="1" applyAlignment="1">
      <alignment vertical="center"/>
    </xf>
    <xf numFmtId="0" fontId="0" fillId="4" borderId="42" xfId="0" applyFill="1" applyBorder="1" applyAlignment="1">
      <alignment horizontal="center" vertical="center"/>
    </xf>
    <xf numFmtId="0" fontId="0" fillId="4" borderId="43" xfId="0" applyFill="1" applyBorder="1" applyAlignment="1">
      <alignment horizontal="center" vertical="center"/>
    </xf>
    <xf numFmtId="0" fontId="0" fillId="4" borderId="44" xfId="0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6" fillId="4" borderId="45" xfId="0" applyFont="1" applyFill="1" applyBorder="1" applyAlignment="1">
      <alignment horizontal="center" vertical="center"/>
    </xf>
    <xf numFmtId="0" fontId="6" fillId="4" borderId="38" xfId="0" applyFont="1" applyFill="1" applyBorder="1" applyAlignment="1">
      <alignment vertical="center"/>
    </xf>
    <xf numFmtId="0" fontId="6" fillId="4" borderId="6" xfId="0" applyFont="1" applyFill="1" applyBorder="1" applyAlignment="1">
      <alignment vertical="center"/>
    </xf>
    <xf numFmtId="0" fontId="6" fillId="4" borderId="46" xfId="0" applyFont="1" applyFill="1" applyBorder="1" applyAlignment="1">
      <alignment horizontal="center" vertical="center"/>
    </xf>
    <xf numFmtId="0" fontId="6" fillId="4" borderId="47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6" fillId="4" borderId="48" xfId="0" applyFont="1" applyFill="1" applyBorder="1" applyAlignment="1">
      <alignment horizontal="center" vertical="center"/>
    </xf>
    <xf numFmtId="0" fontId="6" fillId="4" borderId="49" xfId="0" applyFont="1" applyFill="1" applyBorder="1"/>
    <xf numFmtId="0" fontId="6" fillId="4" borderId="0" xfId="0" applyFont="1" applyFill="1" applyBorder="1"/>
    <xf numFmtId="0" fontId="6" fillId="4" borderId="47" xfId="0" applyFont="1" applyFill="1" applyBorder="1"/>
    <xf numFmtId="0" fontId="8" fillId="4" borderId="49" xfId="0" applyFont="1" applyFill="1" applyBorder="1" applyAlignment="1">
      <alignment horizontal="center" vertical="center"/>
    </xf>
    <xf numFmtId="0" fontId="8" fillId="4" borderId="0" xfId="0" applyFont="1" applyFill="1" applyBorder="1" applyAlignment="1">
      <alignment horizontal="center" vertical="center"/>
    </xf>
    <xf numFmtId="0" fontId="8" fillId="4" borderId="0" xfId="0" applyFont="1" applyFill="1" applyBorder="1" applyAlignment="1">
      <alignment vertical="center"/>
    </xf>
    <xf numFmtId="0" fontId="8" fillId="4" borderId="47" xfId="0" applyFont="1" applyFill="1" applyBorder="1" applyAlignment="1">
      <alignment horizontal="center" vertical="center"/>
    </xf>
    <xf numFmtId="0" fontId="5" fillId="4" borderId="50" xfId="0" applyFont="1" applyFill="1" applyBorder="1" applyAlignment="1">
      <alignment horizontal="left" vertical="center"/>
    </xf>
    <xf numFmtId="0" fontId="5" fillId="4" borderId="51" xfId="0" applyFont="1" applyFill="1" applyBorder="1" applyAlignment="1">
      <alignment horizontal="left" vertical="center"/>
    </xf>
    <xf numFmtId="0" fontId="5" fillId="4" borderId="51" xfId="0" applyFont="1" applyFill="1" applyBorder="1" applyAlignment="1">
      <alignment vertical="center"/>
    </xf>
    <xf numFmtId="0" fontId="5" fillId="4" borderId="52" xfId="0" applyFont="1" applyFill="1" applyBorder="1" applyAlignment="1">
      <alignment horizontal="left" vertical="center"/>
    </xf>
    <xf numFmtId="0" fontId="0" fillId="4" borderId="53" xfId="0" applyFill="1" applyBorder="1"/>
    <xf numFmtId="0" fontId="1" fillId="4" borderId="54" xfId="0" applyFont="1" applyFill="1" applyBorder="1" applyAlignment="1">
      <alignment horizontal="center"/>
    </xf>
    <xf numFmtId="0" fontId="4" fillId="4" borderId="49" xfId="0" applyFont="1" applyFill="1" applyBorder="1" applyAlignment="1">
      <alignment horizontal="center" vertical="center"/>
    </xf>
    <xf numFmtId="0" fontId="6" fillId="4" borderId="49" xfId="0" applyFont="1" applyFill="1" applyBorder="1" applyAlignment="1">
      <alignment horizontal="center" vertical="center"/>
    </xf>
    <xf numFmtId="0" fontId="4" fillId="4" borderId="49" xfId="0" applyFont="1" applyFill="1" applyBorder="1" applyAlignment="1">
      <alignment horizontal="left" vertical="center"/>
    </xf>
    <xf numFmtId="0" fontId="4" fillId="4" borderId="47" xfId="0" applyFont="1" applyFill="1" applyBorder="1" applyAlignment="1">
      <alignment horizontal="left" vertical="center"/>
    </xf>
    <xf numFmtId="0" fontId="10" fillId="4" borderId="49" xfId="0" applyFont="1" applyFill="1" applyBorder="1" applyAlignment="1">
      <alignment horizontal="center" vertical="center"/>
    </xf>
    <xf numFmtId="0" fontId="10" fillId="4" borderId="0" xfId="0" applyFont="1" applyFill="1" applyBorder="1" applyAlignment="1">
      <alignment horizontal="center" vertical="center"/>
    </xf>
    <xf numFmtId="0" fontId="10" fillId="4" borderId="0" xfId="0" applyFont="1" applyFill="1" applyBorder="1" applyAlignment="1">
      <alignment vertical="center"/>
    </xf>
    <xf numFmtId="0" fontId="10" fillId="4" borderId="47" xfId="0" applyFont="1" applyFill="1" applyBorder="1" applyAlignment="1">
      <alignment horizontal="center" vertical="center"/>
    </xf>
    <xf numFmtId="0" fontId="6" fillId="4" borderId="55" xfId="0" applyFont="1" applyFill="1" applyBorder="1" applyAlignment="1">
      <alignment horizontal="center" vertical="center"/>
    </xf>
    <xf numFmtId="0" fontId="4" fillId="4" borderId="0" xfId="0" applyFont="1" applyFill="1"/>
    <xf numFmtId="0" fontId="3" fillId="0" borderId="16" xfId="0" applyFont="1" applyFill="1" applyBorder="1" applyAlignment="1">
      <alignment vertical="center"/>
    </xf>
    <xf numFmtId="0" fontId="5" fillId="4" borderId="0" xfId="0" applyFont="1" applyFill="1" applyBorder="1" applyAlignment="1">
      <alignment horizontal="center" vertical="center"/>
    </xf>
    <xf numFmtId="0" fontId="6" fillId="4" borderId="56" xfId="0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1" fillId="4" borderId="57" xfId="0" applyFont="1" applyFill="1" applyBorder="1" applyAlignment="1">
      <alignment vertical="center"/>
    </xf>
    <xf numFmtId="0" fontId="1" fillId="4" borderId="27" xfId="0" applyFont="1" applyFill="1" applyBorder="1" applyAlignment="1">
      <alignment horizontal="center" vertical="center"/>
    </xf>
    <xf numFmtId="0" fontId="1" fillId="4" borderId="58" xfId="0" applyFont="1" applyFill="1" applyBorder="1" applyAlignment="1">
      <alignment horizontal="center" vertical="center"/>
    </xf>
    <xf numFmtId="0" fontId="1" fillId="4" borderId="59" xfId="0" applyFont="1" applyFill="1" applyBorder="1" applyAlignment="1">
      <alignment horizontal="center" vertical="center"/>
    </xf>
    <xf numFmtId="0" fontId="6" fillId="4" borderId="60" xfId="0" applyFont="1" applyFill="1" applyBorder="1" applyAlignment="1">
      <alignment horizontal="center" vertical="center"/>
    </xf>
    <xf numFmtId="0" fontId="6" fillId="4" borderId="61" xfId="0" applyFont="1" applyFill="1" applyBorder="1" applyAlignment="1">
      <alignment horizontal="center" vertical="center"/>
    </xf>
    <xf numFmtId="0" fontId="6" fillId="4" borderId="62" xfId="0" applyFont="1" applyFill="1" applyBorder="1" applyAlignment="1">
      <alignment horizontal="center" vertical="center"/>
    </xf>
    <xf numFmtId="0" fontId="6" fillId="4" borderId="63" xfId="0" applyFont="1" applyFill="1" applyBorder="1" applyAlignment="1">
      <alignment horizontal="center" vertical="center"/>
    </xf>
    <xf numFmtId="0" fontId="6" fillId="4" borderId="64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6" fillId="4" borderId="65" xfId="0" applyFont="1" applyFill="1" applyBorder="1" applyAlignment="1">
      <alignment horizontal="center" vertical="center"/>
    </xf>
    <xf numFmtId="0" fontId="4" fillId="4" borderId="47" xfId="0" applyFont="1" applyFill="1" applyBorder="1" applyAlignment="1">
      <alignment horizontal="center" vertical="center"/>
    </xf>
    <xf numFmtId="0" fontId="6" fillId="4" borderId="66" xfId="0" applyFont="1" applyFill="1" applyBorder="1"/>
    <xf numFmtId="0" fontId="6" fillId="4" borderId="50" xfId="0" applyFont="1" applyFill="1" applyBorder="1" applyAlignment="1">
      <alignment horizontal="center" vertical="center"/>
    </xf>
    <xf numFmtId="0" fontId="6" fillId="4" borderId="51" xfId="0" applyFont="1" applyFill="1" applyBorder="1" applyAlignment="1">
      <alignment horizontal="center" vertical="center"/>
    </xf>
    <xf numFmtId="0" fontId="6" fillId="4" borderId="52" xfId="0" applyFont="1" applyFill="1" applyBorder="1" applyAlignment="1">
      <alignment horizontal="center" vertical="center"/>
    </xf>
    <xf numFmtId="0" fontId="6" fillId="4" borderId="50" xfId="0" applyFont="1" applyFill="1" applyBorder="1" applyAlignment="1">
      <alignment vertical="center"/>
    </xf>
    <xf numFmtId="0" fontId="6" fillId="4" borderId="53" xfId="0" applyFont="1" applyFill="1" applyBorder="1" applyAlignment="1">
      <alignment horizontal="left" vertical="center"/>
    </xf>
    <xf numFmtId="0" fontId="6" fillId="4" borderId="54" xfId="0" applyFont="1" applyFill="1" applyBorder="1" applyAlignment="1">
      <alignment horizontal="left" vertical="center"/>
    </xf>
    <xf numFmtId="0" fontId="6" fillId="4" borderId="54" xfId="0" applyFont="1" applyFill="1" applyBorder="1" applyAlignment="1">
      <alignment vertical="center"/>
    </xf>
    <xf numFmtId="0" fontId="6" fillId="4" borderId="66" xfId="0" applyFont="1" applyFill="1" applyBorder="1" applyAlignment="1">
      <alignment horizontal="left" vertical="center"/>
    </xf>
    <xf numFmtId="0" fontId="6" fillId="4" borderId="49" xfId="0" applyFont="1" applyFill="1" applyBorder="1" applyAlignment="1">
      <alignment horizontal="left" vertical="center"/>
    </xf>
    <xf numFmtId="0" fontId="6" fillId="4" borderId="12" xfId="0" applyFont="1" applyFill="1" applyBorder="1" applyAlignment="1">
      <alignment vertical="center"/>
    </xf>
    <xf numFmtId="0" fontId="6" fillId="4" borderId="67" xfId="0" applyFont="1" applyFill="1" applyBorder="1" applyAlignment="1">
      <alignment horizontal="center" vertical="center"/>
    </xf>
    <xf numFmtId="0" fontId="6" fillId="4" borderId="68" xfId="0" applyFont="1" applyFill="1" applyBorder="1" applyAlignment="1">
      <alignment horizontal="center" vertical="center"/>
    </xf>
    <xf numFmtId="0" fontId="6" fillId="4" borderId="43" xfId="0" applyFont="1" applyFill="1" applyBorder="1" applyAlignment="1">
      <alignment horizontal="center" vertical="center"/>
    </xf>
    <xf numFmtId="0" fontId="6" fillId="4" borderId="69" xfId="0" applyFont="1" applyFill="1" applyBorder="1" applyAlignment="1">
      <alignment horizontal="center" vertical="center"/>
    </xf>
    <xf numFmtId="0" fontId="6" fillId="4" borderId="70" xfId="0" applyFont="1" applyFill="1" applyBorder="1" applyAlignment="1">
      <alignment horizontal="left" vertical="center"/>
    </xf>
    <xf numFmtId="0" fontId="6" fillId="4" borderId="71" xfId="0" applyFont="1" applyFill="1" applyBorder="1" applyAlignment="1">
      <alignment horizontal="left" vertical="center"/>
    </xf>
    <xf numFmtId="0" fontId="6" fillId="4" borderId="72" xfId="0" applyFont="1" applyFill="1" applyBorder="1" applyAlignment="1">
      <alignment horizontal="left" vertical="center"/>
    </xf>
    <xf numFmtId="0" fontId="6" fillId="4" borderId="44" xfId="0" applyFont="1" applyFill="1" applyBorder="1" applyAlignment="1">
      <alignment horizontal="left" vertical="center"/>
    </xf>
    <xf numFmtId="0" fontId="6" fillId="4" borderId="23" xfId="0" applyFont="1" applyFill="1" applyBorder="1" applyAlignment="1">
      <alignment horizontal="left" vertical="center"/>
    </xf>
    <xf numFmtId="0" fontId="6" fillId="4" borderId="14" xfId="0" applyFont="1" applyFill="1" applyBorder="1" applyAlignment="1">
      <alignment horizontal="left" vertical="center"/>
    </xf>
    <xf numFmtId="0" fontId="6" fillId="4" borderId="15" xfId="0" applyFont="1" applyFill="1" applyBorder="1" applyAlignment="1">
      <alignment horizontal="left" vertical="center"/>
    </xf>
    <xf numFmtId="0" fontId="6" fillId="4" borderId="48" xfId="0" applyFont="1" applyFill="1" applyBorder="1" applyAlignment="1">
      <alignment horizontal="left" vertical="center"/>
    </xf>
    <xf numFmtId="0" fontId="0" fillId="2" borderId="0" xfId="0" applyFill="1" applyBorder="1"/>
    <xf numFmtId="0" fontId="6" fillId="2" borderId="16" xfId="0" applyFont="1" applyFill="1" applyBorder="1" applyAlignment="1">
      <alignment horizontal="center" vertical="center"/>
    </xf>
    <xf numFmtId="0" fontId="6" fillId="2" borderId="34" xfId="0" applyFont="1" applyFill="1" applyBorder="1" applyAlignment="1">
      <alignment horizontal="center" vertical="center"/>
    </xf>
    <xf numFmtId="0" fontId="6" fillId="4" borderId="7" xfId="0" applyFont="1" applyFill="1" applyBorder="1" applyAlignment="1">
      <alignment vertical="center"/>
    </xf>
    <xf numFmtId="0" fontId="6" fillId="5" borderId="73" xfId="0" applyFont="1" applyFill="1" applyBorder="1" applyAlignment="1">
      <alignment horizontal="center" vertical="center"/>
    </xf>
    <xf numFmtId="0" fontId="6" fillId="5" borderId="41" xfId="0" applyFont="1" applyFill="1" applyBorder="1" applyAlignment="1">
      <alignment horizontal="center" vertical="center"/>
    </xf>
    <xf numFmtId="0" fontId="6" fillId="5" borderId="37" xfId="0" applyFont="1" applyFill="1" applyBorder="1" applyAlignment="1">
      <alignment horizontal="center" vertical="center"/>
    </xf>
    <xf numFmtId="0" fontId="6" fillId="5" borderId="16" xfId="0" applyFont="1" applyFill="1" applyBorder="1" applyAlignment="1">
      <alignment horizontal="center" vertical="center"/>
    </xf>
    <xf numFmtId="0" fontId="6" fillId="5" borderId="19" xfId="0" applyFont="1" applyFill="1" applyBorder="1" applyAlignment="1">
      <alignment horizontal="center" vertical="center"/>
    </xf>
    <xf numFmtId="0" fontId="6" fillId="5" borderId="21" xfId="0" applyFont="1" applyFill="1" applyBorder="1" applyAlignment="1">
      <alignment vertical="center"/>
    </xf>
    <xf numFmtId="0" fontId="0" fillId="5" borderId="0" xfId="0" applyFill="1" applyBorder="1"/>
    <xf numFmtId="0" fontId="6" fillId="5" borderId="13" xfId="0" applyFont="1" applyFill="1" applyBorder="1" applyAlignment="1">
      <alignment vertical="center"/>
    </xf>
    <xf numFmtId="0" fontId="6" fillId="5" borderId="1" xfId="0" applyFont="1" applyFill="1" applyBorder="1" applyAlignment="1">
      <alignment horizontal="center" vertical="center"/>
    </xf>
    <xf numFmtId="0" fontId="6" fillId="5" borderId="23" xfId="0" applyFont="1" applyFill="1" applyBorder="1" applyAlignment="1">
      <alignment vertical="center"/>
    </xf>
    <xf numFmtId="0" fontId="6" fillId="5" borderId="14" xfId="0" applyFont="1" applyFill="1" applyBorder="1" applyAlignment="1">
      <alignment horizontal="center" vertical="center"/>
    </xf>
    <xf numFmtId="0" fontId="6" fillId="5" borderId="10" xfId="0" applyFont="1" applyFill="1" applyBorder="1"/>
    <xf numFmtId="0" fontId="8" fillId="5" borderId="10" xfId="0" applyFont="1" applyFill="1" applyBorder="1" applyAlignment="1">
      <alignment horizontal="center" vertical="center"/>
    </xf>
    <xf numFmtId="0" fontId="6" fillId="5" borderId="12" xfId="0" applyFont="1" applyFill="1" applyBorder="1" applyAlignment="1">
      <alignment horizontal="left" vertical="center"/>
    </xf>
    <xf numFmtId="0" fontId="5" fillId="5" borderId="11" xfId="0" applyFont="1" applyFill="1" applyBorder="1" applyAlignment="1">
      <alignment horizontal="left" vertical="center"/>
    </xf>
    <xf numFmtId="0" fontId="6" fillId="4" borderId="0" xfId="0" applyFont="1" applyFill="1" applyBorder="1" applyAlignment="1">
      <alignment horizontal="left" vertical="center"/>
    </xf>
    <xf numFmtId="0" fontId="6" fillId="0" borderId="6" xfId="0" applyFont="1" applyFill="1" applyBorder="1" applyAlignment="1" applyProtection="1">
      <alignment horizontal="center" vertical="center"/>
    </xf>
    <xf numFmtId="0" fontId="6" fillId="0" borderId="74" xfId="0" applyFont="1" applyFill="1" applyBorder="1" applyAlignment="1" applyProtection="1">
      <alignment horizontal="center" vertical="center"/>
    </xf>
    <xf numFmtId="0" fontId="0" fillId="0" borderId="0" xfId="0" applyFill="1" applyAlignment="1">
      <alignment horizontal="center"/>
    </xf>
    <xf numFmtId="0" fontId="11" fillId="0" borderId="51" xfId="0" applyFont="1" applyBorder="1" applyAlignment="1">
      <alignment horizontal="left" vertical="center"/>
    </xf>
    <xf numFmtId="0" fontId="6" fillId="8" borderId="14" xfId="0" applyFont="1" applyFill="1" applyBorder="1" applyAlignment="1" applyProtection="1">
      <alignment horizontal="center" vertical="center"/>
      <protection locked="0"/>
    </xf>
    <xf numFmtId="0" fontId="6" fillId="8" borderId="1" xfId="0" applyFont="1" applyFill="1" applyBorder="1" applyAlignment="1" applyProtection="1">
      <alignment horizontal="center" vertical="center"/>
      <protection locked="0"/>
    </xf>
    <xf numFmtId="0" fontId="6" fillId="8" borderId="7" xfId="0" applyFont="1" applyFill="1" applyBorder="1" applyAlignment="1" applyProtection="1">
      <alignment horizontal="center" vertical="center"/>
      <protection locked="0"/>
    </xf>
    <xf numFmtId="0" fontId="6" fillId="8" borderId="14" xfId="0" applyFont="1" applyFill="1" applyBorder="1" applyAlignment="1" applyProtection="1">
      <alignment horizontal="center" vertical="center"/>
    </xf>
    <xf numFmtId="0" fontId="6" fillId="8" borderId="1" xfId="0" applyFont="1" applyFill="1" applyBorder="1" applyAlignment="1" applyProtection="1">
      <alignment horizontal="center" vertical="center"/>
    </xf>
    <xf numFmtId="0" fontId="6" fillId="8" borderId="7" xfId="0" applyFont="1" applyFill="1" applyBorder="1" applyAlignment="1" applyProtection="1">
      <alignment horizontal="center" vertical="center"/>
    </xf>
    <xf numFmtId="0" fontId="6" fillId="8" borderId="6" xfId="0" applyFont="1" applyFill="1" applyBorder="1" applyAlignment="1" applyProtection="1">
      <alignment horizontal="center" vertical="center"/>
    </xf>
    <xf numFmtId="0" fontId="6" fillId="8" borderId="74" xfId="0" applyFont="1" applyFill="1" applyBorder="1" applyAlignment="1" applyProtection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0" fillId="0" borderId="0" xfId="0" applyFont="1"/>
    <xf numFmtId="0" fontId="3" fillId="0" borderId="13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6" fillId="14" borderId="23" xfId="0" applyFont="1" applyFill="1" applyBorder="1" applyAlignment="1" applyProtection="1">
      <alignment horizontal="center" vertical="center"/>
      <protection locked="0"/>
    </xf>
    <xf numFmtId="0" fontId="6" fillId="14" borderId="13" xfId="0" applyFont="1" applyFill="1" applyBorder="1" applyAlignment="1" applyProtection="1">
      <alignment horizontal="center" vertical="center"/>
      <protection locked="0"/>
    </xf>
    <xf numFmtId="0" fontId="6" fillId="14" borderId="12" xfId="0" applyFont="1" applyFill="1" applyBorder="1" applyAlignment="1" applyProtection="1">
      <alignment horizontal="center" vertical="center"/>
      <protection locked="0"/>
    </xf>
    <xf numFmtId="0" fontId="6" fillId="14" borderId="15" xfId="0" applyFont="1" applyFill="1" applyBorder="1" applyAlignment="1" applyProtection="1">
      <alignment horizontal="center" vertical="center"/>
      <protection locked="0"/>
    </xf>
    <xf numFmtId="0" fontId="6" fillId="14" borderId="10" xfId="0" applyFont="1" applyFill="1" applyBorder="1" applyAlignment="1" applyProtection="1">
      <alignment horizontal="center" vertical="center"/>
      <protection locked="0"/>
    </xf>
    <xf numFmtId="0" fontId="6" fillId="14" borderId="11" xfId="0" applyFont="1" applyFill="1" applyBorder="1" applyAlignment="1" applyProtection="1">
      <alignment horizontal="center" vertical="center"/>
      <protection locked="0"/>
    </xf>
    <xf numFmtId="0" fontId="6" fillId="14" borderId="38" xfId="0" applyFont="1" applyFill="1" applyBorder="1" applyAlignment="1" applyProtection="1">
      <alignment horizontal="center" vertical="center"/>
    </xf>
    <xf numFmtId="0" fontId="6" fillId="14" borderId="13" xfId="0" applyFont="1" applyFill="1" applyBorder="1" applyAlignment="1" applyProtection="1">
      <alignment horizontal="center" vertical="center"/>
    </xf>
    <xf numFmtId="0" fontId="6" fillId="14" borderId="12" xfId="0" applyFont="1" applyFill="1" applyBorder="1" applyAlignment="1" applyProtection="1">
      <alignment horizontal="center" vertical="center"/>
    </xf>
    <xf numFmtId="0" fontId="6" fillId="14" borderId="45" xfId="0" applyFont="1" applyFill="1" applyBorder="1" applyAlignment="1" applyProtection="1">
      <alignment horizontal="center" vertical="center"/>
    </xf>
    <xf numFmtId="0" fontId="6" fillId="14" borderId="10" xfId="0" applyFont="1" applyFill="1" applyBorder="1" applyAlignment="1" applyProtection="1">
      <alignment horizontal="center" vertical="center"/>
    </xf>
    <xf numFmtId="0" fontId="6" fillId="14" borderId="11" xfId="0" applyFont="1" applyFill="1" applyBorder="1" applyAlignment="1" applyProtection="1">
      <alignment horizontal="center" vertical="center"/>
    </xf>
    <xf numFmtId="0" fontId="6" fillId="0" borderId="11" xfId="0" applyFont="1" applyFill="1" applyBorder="1" applyAlignment="1" applyProtection="1">
      <alignment horizontal="center" vertical="center"/>
      <protection locked="0"/>
    </xf>
    <xf numFmtId="0" fontId="6" fillId="0" borderId="15" xfId="0" applyFont="1" applyFill="1" applyBorder="1" applyAlignment="1" applyProtection="1">
      <alignment horizontal="center" vertical="center"/>
      <protection locked="0"/>
    </xf>
    <xf numFmtId="0" fontId="6" fillId="0" borderId="10" xfId="0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vertical="center"/>
    </xf>
    <xf numFmtId="0" fontId="3" fillId="0" borderId="0" xfId="0" applyFont="1"/>
    <xf numFmtId="0" fontId="6" fillId="0" borderId="23" xfId="0" applyFont="1" applyFill="1" applyBorder="1" applyAlignment="1" applyProtection="1">
      <alignment horizontal="center" vertical="center"/>
      <protection locked="0"/>
    </xf>
    <xf numFmtId="0" fontId="6" fillId="0" borderId="14" xfId="0" applyFont="1" applyFill="1" applyBorder="1" applyAlignment="1" applyProtection="1">
      <alignment horizontal="center" vertical="center"/>
      <protection locked="0"/>
    </xf>
    <xf numFmtId="0" fontId="6" fillId="0" borderId="13" xfId="0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 applyProtection="1">
      <alignment horizontal="center" vertical="center"/>
      <protection locked="0"/>
    </xf>
    <xf numFmtId="0" fontId="6" fillId="0" borderId="12" xfId="0" applyFont="1" applyFill="1" applyBorder="1" applyAlignment="1" applyProtection="1">
      <alignment horizontal="center" vertical="center"/>
      <protection locked="0"/>
    </xf>
    <xf numFmtId="0" fontId="6" fillId="0" borderId="7" xfId="0" applyFont="1" applyFill="1" applyBorder="1" applyAlignment="1" applyProtection="1">
      <alignment horizontal="center" vertical="center"/>
      <protection locked="0"/>
    </xf>
    <xf numFmtId="0" fontId="6" fillId="0" borderId="38" xfId="0" applyFont="1" applyFill="1" applyBorder="1" applyAlignment="1" applyProtection="1">
      <alignment horizontal="center" vertical="center"/>
    </xf>
    <xf numFmtId="0" fontId="6" fillId="0" borderId="45" xfId="0" applyFont="1" applyFill="1" applyBorder="1" applyAlignment="1" applyProtection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4" fillId="0" borderId="51" xfId="0" applyFont="1" applyBorder="1" applyAlignment="1">
      <alignment horizontal="center" vertical="center"/>
    </xf>
    <xf numFmtId="20" fontId="6" fillId="0" borderId="10" xfId="0" applyNumberFormat="1" applyFont="1" applyFill="1" applyBorder="1" applyAlignment="1">
      <alignment horizontal="center" vertical="center"/>
    </xf>
    <xf numFmtId="20" fontId="6" fillId="0" borderId="16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46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/>
    </xf>
    <xf numFmtId="0" fontId="6" fillId="0" borderId="49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6" fillId="0" borderId="11" xfId="0" applyFont="1" applyFill="1" applyBorder="1" applyAlignment="1" applyProtection="1">
      <alignment horizontal="center" vertical="center"/>
      <protection locked="0"/>
    </xf>
    <xf numFmtId="0" fontId="6" fillId="0" borderId="19" xfId="0" applyFont="1" applyFill="1" applyBorder="1" applyAlignment="1" applyProtection="1">
      <alignment horizontal="center" vertical="center"/>
      <protection locked="0"/>
    </xf>
    <xf numFmtId="0" fontId="6" fillId="0" borderId="34" xfId="0" applyFont="1" applyFill="1" applyBorder="1" applyAlignment="1" applyProtection="1">
      <alignment horizontal="center" vertical="center"/>
      <protection locked="0"/>
    </xf>
    <xf numFmtId="0" fontId="6" fillId="0" borderId="17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12" fillId="0" borderId="49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47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40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left" vertical="center"/>
    </xf>
    <xf numFmtId="0" fontId="3" fillId="0" borderId="32" xfId="0" applyFont="1" applyFill="1" applyBorder="1" applyAlignment="1">
      <alignment horizontal="left" vertical="center"/>
    </xf>
    <xf numFmtId="0" fontId="5" fillId="0" borderId="0" xfId="0" applyFont="1" applyFill="1" applyAlignment="1">
      <alignment horizontal="right" vertical="center"/>
    </xf>
    <xf numFmtId="0" fontId="6" fillId="0" borderId="16" xfId="0" applyFont="1" applyFill="1" applyBorder="1" applyAlignment="1" applyProtection="1">
      <alignment horizontal="center" vertical="center"/>
    </xf>
    <xf numFmtId="0" fontId="6" fillId="0" borderId="32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6" fillId="0" borderId="19" xfId="0" applyFont="1" applyFill="1" applyBorder="1" applyAlignment="1" applyProtection="1">
      <alignment horizontal="center" vertical="center"/>
    </xf>
    <xf numFmtId="0" fontId="6" fillId="0" borderId="34" xfId="0" applyFont="1" applyFill="1" applyBorder="1" applyAlignment="1" applyProtection="1">
      <alignment horizontal="center" vertical="center"/>
    </xf>
    <xf numFmtId="0" fontId="6" fillId="0" borderId="15" xfId="0" applyFont="1" applyFill="1" applyBorder="1" applyAlignment="1" applyProtection="1">
      <alignment horizontal="center" vertical="center"/>
      <protection locked="0"/>
    </xf>
    <xf numFmtId="0" fontId="6" fillId="0" borderId="17" xfId="0" applyFont="1" applyFill="1" applyBorder="1" applyAlignment="1" applyProtection="1">
      <alignment horizontal="center" vertical="center"/>
      <protection locked="0"/>
    </xf>
    <xf numFmtId="0" fontId="6" fillId="0" borderId="30" xfId="0" applyFont="1" applyFill="1" applyBorder="1" applyAlignment="1" applyProtection="1">
      <alignment horizontal="center" vertical="center"/>
      <protection locked="0"/>
    </xf>
    <xf numFmtId="0" fontId="3" fillId="10" borderId="16" xfId="0" applyFont="1" applyFill="1" applyBorder="1" applyAlignment="1" applyProtection="1">
      <alignment horizontal="center" vertical="center"/>
    </xf>
    <xf numFmtId="0" fontId="3" fillId="13" borderId="16" xfId="0" applyFont="1" applyFill="1" applyBorder="1" applyAlignment="1" applyProtection="1">
      <alignment horizontal="center" vertical="center"/>
    </xf>
    <xf numFmtId="0" fontId="3" fillId="0" borderId="0" xfId="0" applyFont="1" applyAlignment="1">
      <alignment horizontal="left"/>
    </xf>
    <xf numFmtId="0" fontId="3" fillId="12" borderId="13" xfId="0" applyFont="1" applyFill="1" applyBorder="1" applyAlignment="1">
      <alignment horizontal="center" vertical="center"/>
    </xf>
    <xf numFmtId="0" fontId="3" fillId="12" borderId="1" xfId="0" applyFont="1" applyFill="1" applyBorder="1" applyAlignment="1">
      <alignment horizontal="center" vertical="center"/>
    </xf>
    <xf numFmtId="0" fontId="3" fillId="12" borderId="10" xfId="0" applyFont="1" applyFill="1" applyBorder="1" applyAlignment="1">
      <alignment horizontal="center" vertical="center"/>
    </xf>
    <xf numFmtId="0" fontId="3" fillId="13" borderId="13" xfId="0" applyFont="1" applyFill="1" applyBorder="1" applyAlignment="1">
      <alignment horizontal="center" vertical="center"/>
    </xf>
    <xf numFmtId="0" fontId="3" fillId="13" borderId="1" xfId="0" applyFont="1" applyFill="1" applyBorder="1" applyAlignment="1">
      <alignment horizontal="center" vertical="center"/>
    </xf>
    <xf numFmtId="0" fontId="3" fillId="13" borderId="10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left" vertical="center"/>
    </xf>
    <xf numFmtId="0" fontId="3" fillId="0" borderId="77" xfId="0" applyFont="1" applyFill="1" applyBorder="1" applyAlignment="1">
      <alignment horizontal="left" vertical="center"/>
    </xf>
    <xf numFmtId="0" fontId="3" fillId="11" borderId="16" xfId="0" applyFont="1" applyFill="1" applyBorder="1" applyAlignment="1" applyProtection="1">
      <alignment horizontal="center" vertical="center"/>
    </xf>
    <xf numFmtId="0" fontId="6" fillId="0" borderId="17" xfId="0" applyFont="1" applyFill="1" applyBorder="1" applyAlignment="1" applyProtection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55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6" fillId="0" borderId="3" xfId="0" applyFont="1" applyFill="1" applyBorder="1" applyAlignment="1" applyProtection="1">
      <alignment horizontal="center" vertical="center"/>
      <protection locked="0"/>
    </xf>
    <xf numFmtId="0" fontId="6" fillId="0" borderId="10" xfId="0" applyFont="1" applyFill="1" applyBorder="1" applyAlignment="1" applyProtection="1">
      <alignment horizontal="center" vertical="center"/>
      <protection locked="0"/>
    </xf>
    <xf numFmtId="0" fontId="6" fillId="0" borderId="16" xfId="0" applyFont="1" applyFill="1" applyBorder="1" applyAlignment="1" applyProtection="1">
      <alignment horizontal="center" vertical="center"/>
      <protection locked="0"/>
    </xf>
    <xf numFmtId="0" fontId="6" fillId="0" borderId="32" xfId="0" applyFont="1" applyFill="1" applyBorder="1" applyAlignment="1" applyProtection="1">
      <alignment horizontal="center" vertical="center"/>
      <protection locked="0"/>
    </xf>
    <xf numFmtId="0" fontId="6" fillId="0" borderId="5" xfId="0" applyFont="1" applyBorder="1" applyAlignment="1">
      <alignment horizontal="center" vertical="center"/>
    </xf>
    <xf numFmtId="0" fontId="6" fillId="0" borderId="78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3" fillId="0" borderId="19" xfId="0" applyFont="1" applyFill="1" applyBorder="1" applyAlignment="1">
      <alignment horizontal="left" vertical="center"/>
    </xf>
    <xf numFmtId="0" fontId="3" fillId="0" borderId="34" xfId="0" applyFont="1" applyFill="1" applyBorder="1" applyAlignment="1">
      <alignment horizontal="left" vertical="center"/>
    </xf>
    <xf numFmtId="0" fontId="3" fillId="0" borderId="17" xfId="0" applyFont="1" applyFill="1" applyBorder="1" applyAlignment="1">
      <alignment horizontal="left" vertical="center"/>
    </xf>
    <xf numFmtId="0" fontId="3" fillId="0" borderId="30" xfId="0" applyFont="1" applyFill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6" fillId="0" borderId="79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19" xfId="0" applyFont="1" applyBorder="1" applyAlignment="1" applyProtection="1">
      <alignment horizontal="center" vertical="center"/>
    </xf>
    <xf numFmtId="0" fontId="6" fillId="0" borderId="34" xfId="0" applyFont="1" applyBorder="1" applyAlignment="1" applyProtection="1">
      <alignment horizontal="center" vertical="center"/>
    </xf>
    <xf numFmtId="0" fontId="6" fillId="0" borderId="4" xfId="0" applyFont="1" applyFill="1" applyBorder="1" applyAlignment="1" applyProtection="1">
      <alignment horizontal="center" vertical="center"/>
      <protection locked="0"/>
    </xf>
    <xf numFmtId="20" fontId="6" fillId="0" borderId="13" xfId="0" applyNumberFormat="1" applyFont="1" applyFill="1" applyBorder="1" applyAlignment="1">
      <alignment horizontal="center" vertical="center"/>
    </xf>
    <xf numFmtId="0" fontId="6" fillId="0" borderId="84" xfId="0" applyFont="1" applyBorder="1" applyAlignment="1">
      <alignment horizontal="center" vertical="center"/>
    </xf>
    <xf numFmtId="0" fontId="4" fillId="0" borderId="81" xfId="0" applyFont="1" applyFill="1" applyBorder="1" applyAlignment="1">
      <alignment horizontal="center" vertical="center"/>
    </xf>
    <xf numFmtId="0" fontId="4" fillId="0" borderId="82" xfId="0" applyFont="1" applyFill="1" applyBorder="1" applyAlignment="1">
      <alignment horizontal="center" vertical="center"/>
    </xf>
    <xf numFmtId="0" fontId="4" fillId="0" borderId="83" xfId="0" applyFont="1" applyFill="1" applyBorder="1" applyAlignment="1">
      <alignment horizontal="center" vertical="center"/>
    </xf>
    <xf numFmtId="0" fontId="6" fillId="0" borderId="84" xfId="0" applyFont="1" applyFill="1" applyBorder="1" applyAlignment="1">
      <alignment horizontal="center" vertical="center"/>
    </xf>
    <xf numFmtId="0" fontId="6" fillId="0" borderId="78" xfId="0" applyFont="1" applyFill="1" applyBorder="1" applyAlignment="1">
      <alignment horizontal="center" vertical="center"/>
    </xf>
    <xf numFmtId="0" fontId="6" fillId="0" borderId="79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5" fillId="0" borderId="47" xfId="0" applyFont="1" applyBorder="1" applyAlignment="1">
      <alignment horizontal="center" vertical="center"/>
    </xf>
    <xf numFmtId="0" fontId="14" fillId="0" borderId="51" xfId="0" applyFont="1" applyFill="1" applyBorder="1" applyAlignment="1" applyProtection="1">
      <alignment horizontal="center" vertical="center"/>
    </xf>
    <xf numFmtId="0" fontId="3" fillId="0" borderId="0" xfId="0" applyFont="1" applyAlignment="1">
      <alignment horizontal="left" vertical="center"/>
    </xf>
    <xf numFmtId="0" fontId="8" fillId="0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3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3" fillId="0" borderId="40" xfId="0" applyFont="1" applyFill="1" applyBorder="1" applyAlignment="1">
      <alignment horizontal="left" vertical="center"/>
    </xf>
    <xf numFmtId="0" fontId="3" fillId="0" borderId="20" xfId="0" applyFont="1" applyBorder="1" applyAlignment="1">
      <alignment horizontal="center" vertical="center"/>
    </xf>
    <xf numFmtId="0" fontId="3" fillId="0" borderId="75" xfId="0" applyFont="1" applyBorder="1" applyAlignment="1">
      <alignment horizontal="center" vertical="center"/>
    </xf>
    <xf numFmtId="0" fontId="3" fillId="0" borderId="7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4" fillId="0" borderId="51" xfId="0" applyFont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center" vertical="center"/>
    </xf>
    <xf numFmtId="0" fontId="6" fillId="0" borderId="17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6" fillId="0" borderId="32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  <xf numFmtId="20" fontId="6" fillId="0" borderId="18" xfId="0" applyNumberFormat="1" applyFont="1" applyFill="1" applyBorder="1" applyAlignment="1">
      <alignment horizontal="center" vertical="center"/>
    </xf>
    <xf numFmtId="20" fontId="6" fillId="0" borderId="38" xfId="0" applyNumberFormat="1" applyFont="1" applyFill="1" applyBorder="1" applyAlignment="1">
      <alignment horizontal="center" vertical="center"/>
    </xf>
    <xf numFmtId="20" fontId="6" fillId="0" borderId="45" xfId="0" applyNumberFormat="1" applyFont="1" applyFill="1" applyBorder="1" applyAlignment="1">
      <alignment horizontal="center" vertical="center"/>
    </xf>
    <xf numFmtId="0" fontId="6" fillId="0" borderId="84" xfId="0" applyFont="1" applyBorder="1" applyAlignment="1" applyProtection="1">
      <alignment horizontal="center" vertical="center"/>
    </xf>
    <xf numFmtId="0" fontId="6" fillId="0" borderId="78" xfId="0" applyFont="1" applyBorder="1" applyAlignment="1" applyProtection="1">
      <alignment horizontal="center" vertical="center"/>
    </xf>
    <xf numFmtId="0" fontId="6" fillId="0" borderId="40" xfId="0" applyFont="1" applyFill="1" applyBorder="1" applyAlignment="1">
      <alignment horizontal="center" vertical="center"/>
    </xf>
    <xf numFmtId="0" fontId="6" fillId="0" borderId="38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45" xfId="0" applyFont="1" applyFill="1" applyBorder="1" applyAlignment="1">
      <alignment horizontal="center" vertical="center"/>
    </xf>
    <xf numFmtId="0" fontId="6" fillId="0" borderId="39" xfId="0" applyFont="1" applyFill="1" applyBorder="1" applyAlignment="1">
      <alignment horizontal="center" vertical="center"/>
    </xf>
    <xf numFmtId="0" fontId="6" fillId="0" borderId="8" xfId="0" applyFont="1" applyFill="1" applyBorder="1" applyAlignment="1" applyProtection="1">
      <alignment horizontal="center" vertical="center"/>
      <protection locked="0"/>
    </xf>
    <xf numFmtId="0" fontId="6" fillId="0" borderId="18" xfId="0" applyFont="1" applyFill="1" applyBorder="1" applyAlignment="1" applyProtection="1">
      <alignment horizontal="center" vertical="center"/>
      <protection locked="0"/>
    </xf>
    <xf numFmtId="0" fontId="6" fillId="0" borderId="34" xfId="0" applyFont="1" applyFill="1" applyBorder="1" applyAlignment="1">
      <alignment horizontal="center" vertical="center"/>
    </xf>
    <xf numFmtId="0" fontId="6" fillId="0" borderId="30" xfId="0" applyFont="1" applyFill="1" applyBorder="1" applyAlignment="1" applyProtection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left" vertical="center"/>
    </xf>
    <xf numFmtId="0" fontId="6" fillId="0" borderId="2" xfId="0" applyFont="1" applyBorder="1" applyAlignment="1" applyProtection="1">
      <alignment horizontal="center" vertical="center"/>
    </xf>
    <xf numFmtId="0" fontId="6" fillId="0" borderId="16" xfId="0" applyFont="1" applyBorder="1" applyAlignment="1" applyProtection="1">
      <alignment horizontal="center" vertical="center"/>
    </xf>
    <xf numFmtId="0" fontId="6" fillId="0" borderId="32" xfId="0" applyFont="1" applyBorder="1" applyAlignment="1" applyProtection="1">
      <alignment horizontal="center" vertical="center"/>
    </xf>
    <xf numFmtId="0" fontId="6" fillId="0" borderId="2" xfId="0" applyFont="1" applyFill="1" applyBorder="1" applyAlignment="1" applyProtection="1">
      <alignment horizontal="center" vertical="center"/>
      <protection locked="0"/>
    </xf>
    <xf numFmtId="20" fontId="6" fillId="0" borderId="19" xfId="0" applyNumberFormat="1" applyFont="1" applyFill="1" applyBorder="1" applyAlignment="1">
      <alignment horizontal="center" vertical="center"/>
    </xf>
    <xf numFmtId="20" fontId="6" fillId="0" borderId="12" xfId="0" applyNumberFormat="1" applyFont="1" applyFill="1" applyBorder="1" applyAlignment="1">
      <alignment horizontal="center" vertical="center"/>
    </xf>
    <xf numFmtId="20" fontId="6" fillId="0" borderId="11" xfId="0" applyNumberFormat="1" applyFont="1" applyFill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6" fillId="0" borderId="46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80" xfId="0" applyFont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6" fillId="0" borderId="30" xfId="0" applyFont="1" applyFill="1" applyBorder="1" applyAlignment="1">
      <alignment horizontal="center" vertical="center"/>
    </xf>
    <xf numFmtId="0" fontId="6" fillId="0" borderId="3" xfId="0" applyFont="1" applyFill="1" applyBorder="1" applyAlignment="1" applyProtection="1">
      <alignment horizontal="center" vertical="center"/>
    </xf>
    <xf numFmtId="0" fontId="6" fillId="0" borderId="80" xfId="0" applyFont="1" applyFill="1" applyBorder="1" applyAlignment="1">
      <alignment horizontal="center" vertical="center"/>
    </xf>
    <xf numFmtId="0" fontId="3" fillId="0" borderId="38" xfId="0" applyFont="1" applyFill="1" applyBorder="1" applyAlignment="1">
      <alignment horizontal="left" vertical="center"/>
    </xf>
    <xf numFmtId="0" fontId="3" fillId="0" borderId="6" xfId="0" applyFont="1" applyFill="1" applyBorder="1" applyAlignment="1">
      <alignment horizontal="left" vertical="center"/>
    </xf>
    <xf numFmtId="0" fontId="3" fillId="0" borderId="39" xfId="0" applyFont="1" applyFill="1" applyBorder="1" applyAlignment="1">
      <alignment horizontal="left" vertical="center"/>
    </xf>
    <xf numFmtId="0" fontId="3" fillId="0" borderId="85" xfId="0" applyFont="1" applyBorder="1" applyAlignment="1">
      <alignment horizontal="center" vertical="center"/>
    </xf>
    <xf numFmtId="0" fontId="15" fillId="0" borderId="49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0" fontId="6" fillId="0" borderId="80" xfId="0" applyFont="1" applyBorder="1" applyAlignment="1" applyProtection="1">
      <alignment horizontal="center" vertical="center"/>
    </xf>
    <xf numFmtId="0" fontId="4" fillId="0" borderId="81" xfId="0" applyFont="1" applyFill="1" applyBorder="1" applyAlignment="1" applyProtection="1">
      <alignment horizontal="center" vertical="center"/>
    </xf>
    <xf numFmtId="0" fontId="4" fillId="0" borderId="82" xfId="0" applyFont="1" applyFill="1" applyBorder="1" applyAlignment="1" applyProtection="1">
      <alignment horizontal="center" vertical="center"/>
    </xf>
    <xf numFmtId="0" fontId="4" fillId="0" borderId="83" xfId="0" applyFont="1" applyFill="1" applyBorder="1" applyAlignment="1" applyProtection="1">
      <alignment horizontal="center" vertical="center"/>
    </xf>
    <xf numFmtId="0" fontId="14" fillId="0" borderId="0" xfId="0" applyFont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20" fontId="10" fillId="0" borderId="0" xfId="0" applyNumberFormat="1" applyFont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82" xfId="0" applyFont="1" applyFill="1" applyBorder="1" applyAlignment="1">
      <alignment horizontal="center" vertical="center"/>
    </xf>
    <xf numFmtId="0" fontId="11" fillId="0" borderId="51" xfId="0" applyFont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81" xfId="0" applyFont="1" applyFill="1" applyBorder="1" applyAlignment="1">
      <alignment horizontal="center" vertical="center"/>
    </xf>
    <xf numFmtId="0" fontId="6" fillId="0" borderId="82" xfId="0" applyFont="1" applyBorder="1" applyAlignment="1">
      <alignment horizontal="center" vertical="center"/>
    </xf>
    <xf numFmtId="0" fontId="6" fillId="0" borderId="83" xfId="0" applyFont="1" applyBorder="1" applyAlignment="1">
      <alignment horizontal="center" vertical="center"/>
    </xf>
    <xf numFmtId="0" fontId="3" fillId="0" borderId="16" xfId="0" applyFont="1" applyFill="1" applyBorder="1" applyAlignment="1" applyProtection="1">
      <alignment horizontal="center" vertical="center"/>
      <protection locked="0"/>
    </xf>
    <xf numFmtId="0" fontId="3" fillId="12" borderId="16" xfId="0" applyFont="1" applyFill="1" applyBorder="1" applyAlignment="1" applyProtection="1">
      <alignment horizontal="center" vertical="center"/>
    </xf>
    <xf numFmtId="0" fontId="3" fillId="12" borderId="32" xfId="0" applyFont="1" applyFill="1" applyBorder="1" applyAlignment="1" applyProtection="1">
      <alignment horizontal="center" vertical="center"/>
    </xf>
    <xf numFmtId="0" fontId="3" fillId="12" borderId="13" xfId="0" applyFont="1" applyFill="1" applyBorder="1" applyAlignment="1" applyProtection="1">
      <alignment horizontal="center" vertical="center"/>
    </xf>
    <xf numFmtId="0" fontId="3" fillId="12" borderId="1" xfId="0" applyFont="1" applyFill="1" applyBorder="1" applyAlignment="1" applyProtection="1">
      <alignment horizontal="center" vertical="center"/>
    </xf>
    <xf numFmtId="0" fontId="3" fillId="12" borderId="10" xfId="0" applyFont="1" applyFill="1" applyBorder="1" applyAlignment="1" applyProtection="1">
      <alignment horizontal="center" vertical="center"/>
    </xf>
    <xf numFmtId="0" fontId="3" fillId="10" borderId="13" xfId="0" applyFont="1" applyFill="1" applyBorder="1" applyAlignment="1">
      <alignment horizontal="center" vertical="center"/>
    </xf>
    <xf numFmtId="0" fontId="3" fillId="10" borderId="1" xfId="0" applyFont="1" applyFill="1" applyBorder="1" applyAlignment="1">
      <alignment horizontal="center" vertical="center"/>
    </xf>
    <xf numFmtId="0" fontId="3" fillId="10" borderId="1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6" borderId="13" xfId="0" applyFont="1" applyFill="1" applyBorder="1" applyAlignment="1">
      <alignment horizontal="center" vertical="center"/>
    </xf>
    <xf numFmtId="0" fontId="3" fillId="6" borderId="10" xfId="0" applyFont="1" applyFill="1" applyBorder="1" applyAlignment="1">
      <alignment horizontal="center" vertical="center"/>
    </xf>
    <xf numFmtId="0" fontId="3" fillId="10" borderId="32" xfId="0" applyFont="1" applyFill="1" applyBorder="1" applyAlignment="1" applyProtection="1">
      <alignment horizontal="center" vertical="center"/>
    </xf>
    <xf numFmtId="0" fontId="3" fillId="7" borderId="13" xfId="0" applyFont="1" applyFill="1" applyBorder="1" applyAlignment="1" applyProtection="1">
      <alignment horizontal="left" vertical="center"/>
      <protection locked="0"/>
    </xf>
    <xf numFmtId="0" fontId="3" fillId="7" borderId="1" xfId="0" applyFont="1" applyFill="1" applyBorder="1" applyAlignment="1" applyProtection="1">
      <alignment horizontal="left" vertical="center"/>
      <protection locked="0"/>
    </xf>
    <xf numFmtId="0" fontId="3" fillId="7" borderId="10" xfId="0" applyFont="1" applyFill="1" applyBorder="1" applyAlignment="1" applyProtection="1">
      <alignment horizontal="left" vertical="center"/>
      <protection locked="0"/>
    </xf>
    <xf numFmtId="0" fontId="3" fillId="7" borderId="13" xfId="0" applyFont="1" applyFill="1" applyBorder="1" applyAlignment="1" applyProtection="1">
      <alignment horizontal="center" vertical="center"/>
      <protection locked="0"/>
    </xf>
    <xf numFmtId="0" fontId="3" fillId="7" borderId="1" xfId="0" applyFont="1" applyFill="1" applyBorder="1" applyAlignment="1" applyProtection="1">
      <alignment horizontal="center" vertical="center"/>
      <protection locked="0"/>
    </xf>
    <xf numFmtId="0" fontId="3" fillId="7" borderId="10" xfId="0" applyFont="1" applyFill="1" applyBorder="1" applyAlignment="1" applyProtection="1">
      <alignment horizontal="center" vertical="center"/>
      <protection locked="0"/>
    </xf>
    <xf numFmtId="0" fontId="13" fillId="0" borderId="0" xfId="0" applyFont="1" applyFill="1" applyAlignment="1">
      <alignment horizontal="center" vertical="center"/>
    </xf>
    <xf numFmtId="0" fontId="3" fillId="7" borderId="13" xfId="0" applyFont="1" applyFill="1" applyBorder="1" applyAlignment="1" applyProtection="1">
      <alignment horizontal="center" vertical="center" wrapText="1"/>
      <protection locked="0"/>
    </xf>
    <xf numFmtId="0" fontId="3" fillId="0" borderId="13" xfId="0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3" fillId="0" borderId="10" xfId="0" applyFont="1" applyFill="1" applyBorder="1" applyAlignment="1" applyProtection="1">
      <alignment horizontal="center" vertical="center"/>
      <protection locked="0"/>
    </xf>
    <xf numFmtId="0" fontId="3" fillId="0" borderId="13" xfId="0" applyFont="1" applyFill="1" applyBorder="1" applyAlignment="1" applyProtection="1">
      <alignment horizontal="left" vertical="center"/>
      <protection locked="0"/>
    </xf>
    <xf numFmtId="0" fontId="3" fillId="0" borderId="1" xfId="0" applyFont="1" applyFill="1" applyBorder="1" applyAlignment="1" applyProtection="1">
      <alignment horizontal="left" vertical="center"/>
      <protection locked="0"/>
    </xf>
    <xf numFmtId="0" fontId="3" fillId="0" borderId="10" xfId="0" applyFont="1" applyFill="1" applyBorder="1" applyAlignment="1" applyProtection="1">
      <alignment horizontal="left" vertical="center"/>
      <protection locked="0"/>
    </xf>
    <xf numFmtId="0" fontId="3" fillId="9" borderId="1" xfId="0" applyFont="1" applyFill="1" applyBorder="1" applyAlignment="1" applyProtection="1">
      <alignment horizontal="left" vertical="center"/>
      <protection locked="0"/>
    </xf>
    <xf numFmtId="0" fontId="3" fillId="9" borderId="10" xfId="0" applyFont="1" applyFill="1" applyBorder="1" applyAlignment="1" applyProtection="1">
      <alignment horizontal="left" vertical="center"/>
      <protection locked="0"/>
    </xf>
    <xf numFmtId="0" fontId="3" fillId="0" borderId="14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86" xfId="0" applyFont="1" applyFill="1" applyBorder="1" applyAlignment="1">
      <alignment horizontal="center" vertical="center" wrapText="1"/>
    </xf>
    <xf numFmtId="0" fontId="4" fillId="0" borderId="74" xfId="0" applyFont="1" applyFill="1" applyBorder="1" applyAlignment="1">
      <alignment horizontal="center" vertical="center" wrapText="1"/>
    </xf>
    <xf numFmtId="0" fontId="4" fillId="0" borderId="87" xfId="0" applyFont="1" applyFill="1" applyBorder="1" applyAlignment="1">
      <alignment horizontal="center" vertical="center" wrapText="1"/>
    </xf>
    <xf numFmtId="0" fontId="4" fillId="0" borderId="2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FF00"/>
      <color rgb="FF9966FF"/>
      <color rgb="FFFF99FF"/>
      <color rgb="FFCCFFFF"/>
      <color rgb="FF66FFFF"/>
      <color rgb="FF00FFFF"/>
      <color rgb="FF33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Q273"/>
  <sheetViews>
    <sheetView showGridLines="0" tabSelected="1" topLeftCell="Z74" zoomScale="70" zoomScaleNormal="70" workbookViewId="0">
      <selection activeCell="BV115" sqref="BV115"/>
    </sheetView>
  </sheetViews>
  <sheetFormatPr defaultRowHeight="13.5" outlineLevelCol="1" x14ac:dyDescent="0.15"/>
  <cols>
    <col min="1" max="1" width="2.5" customWidth="1"/>
    <col min="2" max="2" width="3.625" customWidth="1"/>
    <col min="3" max="3" width="7" customWidth="1"/>
    <col min="4" max="12" width="5.75" customWidth="1"/>
    <col min="13" max="13" width="2.125" customWidth="1"/>
    <col min="14" max="14" width="2.75" customWidth="1"/>
    <col min="15" max="15" width="2.125" customWidth="1"/>
    <col min="16" max="20" width="5.75" customWidth="1"/>
    <col min="21" max="30" width="5.625" customWidth="1"/>
    <col min="31" max="31" width="5.75" customWidth="1"/>
    <col min="32" max="33" width="5.625" customWidth="1"/>
    <col min="34" max="34" width="2.25" style="5" customWidth="1"/>
    <col min="35" max="41" width="5.625" style="5" hidden="1" customWidth="1" outlineLevel="1"/>
    <col min="42" max="42" width="5.625" style="185" hidden="1" customWidth="1" outlineLevel="1"/>
    <col min="43" max="47" width="5.625" style="5" hidden="1" customWidth="1" outlineLevel="1"/>
    <col min="48" max="48" width="2.5" style="5" customWidth="1" collapsed="1"/>
    <col min="49" max="49" width="3.625" customWidth="1"/>
    <col min="50" max="58" width="5.625" customWidth="1"/>
    <col min="59" max="59" width="5.75" customWidth="1"/>
    <col min="60" max="60" width="2.25" customWidth="1"/>
    <col min="61" max="61" width="2.75" customWidth="1"/>
    <col min="62" max="62" width="2.25" customWidth="1"/>
    <col min="63" max="80" width="5.75" customWidth="1"/>
    <col min="81" max="81" width="1.875" style="5" customWidth="1"/>
    <col min="82" max="88" width="5.625" style="5" hidden="1" customWidth="1" outlineLevel="1"/>
    <col min="89" max="89" width="5.625" style="185" hidden="1" customWidth="1" outlineLevel="1"/>
    <col min="90" max="94" width="5.625" style="5" hidden="1" customWidth="1" outlineLevel="1"/>
    <col min="95" max="95" width="9" collapsed="1"/>
  </cols>
  <sheetData>
    <row r="1" spans="3:94" ht="22.5" hidden="1" customHeight="1" x14ac:dyDescent="0.2">
      <c r="C1" s="93" t="s">
        <v>77</v>
      </c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R1" s="327"/>
      <c r="S1" s="327"/>
      <c r="T1" s="327"/>
      <c r="U1" s="327"/>
      <c r="V1" s="327"/>
      <c r="W1" s="327"/>
      <c r="X1" s="327"/>
      <c r="Y1" s="327"/>
      <c r="Z1" s="327"/>
      <c r="AA1" s="327"/>
      <c r="AB1" s="327"/>
      <c r="AC1" s="327"/>
      <c r="AD1" s="3">
        <v>1</v>
      </c>
      <c r="AE1" s="289"/>
      <c r="AF1" s="290"/>
      <c r="AG1" s="291"/>
      <c r="AI1" s="98"/>
      <c r="AJ1" s="98"/>
      <c r="AK1" s="98"/>
      <c r="AL1" s="98"/>
      <c r="AM1" s="98"/>
      <c r="AN1" s="98"/>
      <c r="AO1" s="98"/>
      <c r="AP1" s="140"/>
      <c r="AQ1" s="98"/>
      <c r="AR1" s="98"/>
      <c r="AS1" s="98"/>
      <c r="AT1" s="98"/>
      <c r="AU1" s="98"/>
      <c r="AX1" s="93" t="s">
        <v>77</v>
      </c>
      <c r="AY1" s="93"/>
      <c r="AZ1" s="93"/>
      <c r="BA1" s="93"/>
      <c r="BB1" s="93"/>
      <c r="BC1" s="93"/>
      <c r="BD1" s="93"/>
      <c r="BE1" s="93"/>
      <c r="BF1" s="93"/>
      <c r="BG1" s="93"/>
      <c r="BH1" s="93"/>
      <c r="BI1" s="93"/>
      <c r="BJ1" s="93"/>
      <c r="BK1" s="93"/>
      <c r="BM1" s="327"/>
      <c r="BN1" s="327"/>
      <c r="BO1" s="327"/>
      <c r="BP1" s="327"/>
      <c r="BQ1" s="327"/>
      <c r="BR1" s="327"/>
      <c r="BS1" s="327"/>
      <c r="BT1" s="327"/>
      <c r="BU1" s="327"/>
      <c r="BV1" s="327"/>
      <c r="BW1" s="327"/>
      <c r="BX1" s="327"/>
      <c r="CD1" s="98"/>
      <c r="CE1" s="98"/>
      <c r="CF1" s="98"/>
      <c r="CG1" s="98"/>
      <c r="CH1" s="98"/>
      <c r="CI1" s="98"/>
      <c r="CJ1" s="98"/>
      <c r="CK1" s="140"/>
      <c r="CL1" s="98"/>
      <c r="CM1" s="98"/>
      <c r="CN1" s="98"/>
      <c r="CO1" s="98"/>
      <c r="CP1" s="98"/>
    </row>
    <row r="2" spans="3:94" ht="22.5" hidden="1" customHeight="1" x14ac:dyDescent="0.2">
      <c r="C2" s="93" t="s">
        <v>123</v>
      </c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R2" s="327"/>
      <c r="S2" s="327"/>
      <c r="T2" s="327"/>
      <c r="U2" s="327"/>
      <c r="V2" s="327"/>
      <c r="W2" s="327"/>
      <c r="X2" s="327"/>
      <c r="Y2" s="327"/>
      <c r="Z2" s="327"/>
      <c r="AA2" s="327"/>
      <c r="AB2" s="327"/>
      <c r="AC2" s="327"/>
      <c r="AD2" s="3">
        <v>2</v>
      </c>
      <c r="AE2" s="289"/>
      <c r="AF2" s="290"/>
      <c r="AG2" s="291"/>
      <c r="AI2" s="98"/>
      <c r="AJ2" s="98"/>
      <c r="AK2" s="98"/>
      <c r="AL2" s="98"/>
      <c r="AM2" s="98"/>
      <c r="AN2" s="98"/>
      <c r="AO2" s="98"/>
      <c r="AP2" s="140"/>
      <c r="AQ2" s="98"/>
      <c r="AR2" s="98"/>
      <c r="AS2" s="98"/>
      <c r="AT2" s="98"/>
      <c r="AU2" s="98"/>
      <c r="AX2" s="93" t="s">
        <v>107</v>
      </c>
      <c r="AY2" s="93"/>
      <c r="AZ2" s="93"/>
      <c r="BA2" s="93"/>
      <c r="BB2" s="93"/>
      <c r="BC2" s="93"/>
      <c r="BD2" s="93"/>
      <c r="BE2" s="93"/>
      <c r="BF2" s="93"/>
      <c r="BG2" s="93"/>
      <c r="BH2" s="93"/>
      <c r="BI2" s="93"/>
      <c r="BJ2" s="93"/>
      <c r="BK2" s="93"/>
      <c r="BM2" s="327"/>
      <c r="BN2" s="327"/>
      <c r="BO2" s="327"/>
      <c r="BP2" s="327"/>
      <c r="BQ2" s="327"/>
      <c r="BR2" s="327"/>
      <c r="BS2" s="327"/>
      <c r="BT2" s="327"/>
      <c r="BU2" s="327"/>
      <c r="BV2" s="327"/>
      <c r="BW2" s="327"/>
      <c r="BX2" s="327"/>
      <c r="CD2" s="98"/>
      <c r="CE2" s="98"/>
      <c r="CF2" s="98"/>
      <c r="CG2" s="98"/>
      <c r="CH2" s="98"/>
      <c r="CI2" s="98"/>
      <c r="CJ2" s="98"/>
      <c r="CK2" s="140"/>
      <c r="CL2" s="98"/>
      <c r="CM2" s="98"/>
      <c r="CN2" s="98"/>
      <c r="CO2" s="98"/>
      <c r="CP2" s="98"/>
    </row>
    <row r="3" spans="3:94" ht="22.5" hidden="1" customHeight="1" x14ac:dyDescent="0.2">
      <c r="C3" s="93" t="s">
        <v>122</v>
      </c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R3" s="327"/>
      <c r="S3" s="327"/>
      <c r="T3" s="327"/>
      <c r="U3" s="327"/>
      <c r="V3" s="327"/>
      <c r="W3" s="327"/>
      <c r="X3" s="327"/>
      <c r="Y3" s="327"/>
      <c r="Z3" s="327"/>
      <c r="AA3" s="327"/>
      <c r="AB3" s="327"/>
      <c r="AC3" s="327"/>
      <c r="AD3" s="3">
        <v>3</v>
      </c>
      <c r="AE3" s="289"/>
      <c r="AF3" s="290"/>
      <c r="AG3" s="291"/>
      <c r="AI3" s="98"/>
      <c r="AJ3" s="98"/>
      <c r="AK3" s="98"/>
      <c r="AL3" s="98"/>
      <c r="AM3" s="98"/>
      <c r="AN3" s="98"/>
      <c r="AO3" s="98"/>
      <c r="AP3" s="140"/>
      <c r="AQ3" s="98"/>
      <c r="AR3" s="98"/>
      <c r="AS3" s="98"/>
      <c r="AT3" s="98"/>
      <c r="AU3" s="98"/>
      <c r="AX3" s="93" t="s">
        <v>75</v>
      </c>
      <c r="AY3" s="93"/>
      <c r="AZ3" s="93"/>
      <c r="BA3" s="93"/>
      <c r="BB3" s="93"/>
      <c r="BC3" s="93"/>
      <c r="BD3" s="93"/>
      <c r="BE3" s="93"/>
      <c r="BF3" s="93"/>
      <c r="BG3" s="93"/>
      <c r="BH3" s="93"/>
      <c r="BI3" s="93"/>
      <c r="BJ3" s="93"/>
      <c r="BK3" s="93"/>
      <c r="BM3" s="327"/>
      <c r="BN3" s="327"/>
      <c r="BO3" s="327"/>
      <c r="BP3" s="327"/>
      <c r="BQ3" s="327"/>
      <c r="BR3" s="327"/>
      <c r="BS3" s="327"/>
      <c r="BT3" s="327"/>
      <c r="BU3" s="327"/>
      <c r="BV3" s="327"/>
      <c r="BW3" s="327"/>
      <c r="BX3" s="327"/>
      <c r="CD3" s="98"/>
      <c r="CE3" s="98"/>
      <c r="CF3" s="98"/>
      <c r="CG3" s="98"/>
      <c r="CH3" s="98"/>
      <c r="CI3" s="98"/>
      <c r="CJ3" s="98"/>
      <c r="CK3" s="140"/>
      <c r="CL3" s="98"/>
      <c r="CM3" s="98"/>
      <c r="CN3" s="98"/>
      <c r="CO3" s="98"/>
      <c r="CP3" s="98"/>
    </row>
    <row r="4" spans="3:94" ht="22.5" hidden="1" customHeight="1" x14ac:dyDescent="0.2">
      <c r="C4" s="93" t="s">
        <v>76</v>
      </c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R4" s="327"/>
      <c r="S4" s="327"/>
      <c r="T4" s="327"/>
      <c r="U4" s="327"/>
      <c r="V4" s="327"/>
      <c r="W4" s="327"/>
      <c r="X4" s="327"/>
      <c r="Y4" s="327"/>
      <c r="Z4" s="327"/>
      <c r="AA4" s="327"/>
      <c r="AB4" s="327"/>
      <c r="AC4" s="327"/>
      <c r="AD4" s="3">
        <v>4</v>
      </c>
      <c r="AE4" s="289"/>
      <c r="AF4" s="290"/>
      <c r="AG4" s="291"/>
      <c r="AI4" s="98"/>
      <c r="AJ4" s="98"/>
      <c r="AK4" s="98"/>
      <c r="AL4" s="98"/>
      <c r="AM4" s="98"/>
      <c r="AN4" s="98"/>
      <c r="AO4" s="98"/>
      <c r="AP4" s="140"/>
      <c r="AQ4" s="98"/>
      <c r="AR4" s="98"/>
      <c r="AS4" s="98"/>
      <c r="AT4" s="98"/>
      <c r="AU4" s="98"/>
      <c r="AX4" s="93" t="s">
        <v>76</v>
      </c>
      <c r="AY4" s="93"/>
      <c r="AZ4" s="93"/>
      <c r="BA4" s="93"/>
      <c r="BB4" s="93"/>
      <c r="BC4" s="93"/>
      <c r="BD4" s="93"/>
      <c r="BE4" s="93"/>
      <c r="BF4" s="93"/>
      <c r="BG4" s="93"/>
      <c r="BH4" s="93"/>
      <c r="BI4" s="93"/>
      <c r="BJ4" s="93"/>
      <c r="BK4" s="93"/>
      <c r="BM4" s="327"/>
      <c r="BN4" s="327"/>
      <c r="BO4" s="327"/>
      <c r="BP4" s="327"/>
      <c r="BQ4" s="327"/>
      <c r="BR4" s="327"/>
      <c r="BS4" s="327"/>
      <c r="BT4" s="327"/>
      <c r="BU4" s="327"/>
      <c r="BV4" s="327"/>
      <c r="BW4" s="327"/>
      <c r="BX4" s="327"/>
      <c r="CD4" s="98"/>
      <c r="CE4" s="98"/>
      <c r="CF4" s="98"/>
      <c r="CG4" s="98"/>
      <c r="CH4" s="98"/>
      <c r="CI4" s="98"/>
      <c r="CJ4" s="98"/>
      <c r="CK4" s="140"/>
      <c r="CL4" s="98"/>
      <c r="CM4" s="98"/>
      <c r="CN4" s="98"/>
      <c r="CO4" s="98"/>
      <c r="CP4" s="98"/>
    </row>
    <row r="5" spans="3:94" ht="22.5" hidden="1" customHeight="1" x14ac:dyDescent="0.2">
      <c r="C5" s="93"/>
      <c r="D5" s="93"/>
      <c r="E5" s="93"/>
      <c r="F5" s="93"/>
      <c r="G5" s="93"/>
      <c r="H5" s="93"/>
      <c r="I5" s="93"/>
      <c r="J5" s="93"/>
      <c r="K5" s="93"/>
      <c r="L5" s="93"/>
      <c r="M5" s="93"/>
      <c r="N5" s="93"/>
      <c r="O5" s="93"/>
      <c r="P5" s="93"/>
      <c r="R5" s="327"/>
      <c r="S5" s="327"/>
      <c r="T5" s="327"/>
      <c r="U5" s="327"/>
      <c r="V5" s="327"/>
      <c r="W5" s="327"/>
      <c r="X5" s="327"/>
      <c r="Y5" s="327"/>
      <c r="Z5" s="327"/>
      <c r="AA5" s="327"/>
      <c r="AB5" s="327"/>
      <c r="AC5" s="327"/>
      <c r="AD5" s="3">
        <v>5</v>
      </c>
      <c r="AE5" s="289"/>
      <c r="AF5" s="290"/>
      <c r="AG5" s="291"/>
      <c r="AI5" s="98"/>
      <c r="AJ5" s="98"/>
      <c r="AK5" s="98"/>
      <c r="AL5" s="98"/>
      <c r="AM5" s="98"/>
      <c r="AN5" s="98"/>
      <c r="AO5" s="98"/>
      <c r="AP5" s="140"/>
      <c r="AQ5" s="98"/>
      <c r="AR5" s="98"/>
      <c r="AS5" s="98"/>
      <c r="AT5" s="98"/>
      <c r="AU5" s="98"/>
      <c r="AX5" s="93"/>
      <c r="AY5" s="93"/>
      <c r="AZ5" s="93"/>
      <c r="BA5" s="93"/>
      <c r="BB5" s="93"/>
      <c r="BC5" s="93"/>
      <c r="BD5" s="93"/>
      <c r="BE5" s="93"/>
      <c r="BF5" s="93"/>
      <c r="BG5" s="93"/>
      <c r="BH5" s="93"/>
      <c r="BI5" s="93"/>
      <c r="BJ5" s="93"/>
      <c r="BK5" s="93"/>
      <c r="BM5" s="327"/>
      <c r="BN5" s="327"/>
      <c r="BO5" s="327"/>
      <c r="BP5" s="327"/>
      <c r="BQ5" s="327"/>
      <c r="BR5" s="327"/>
      <c r="BS5" s="327"/>
      <c r="BT5" s="327"/>
      <c r="BU5" s="327"/>
      <c r="BV5" s="327"/>
      <c r="BW5" s="327"/>
      <c r="BX5" s="327"/>
      <c r="CD5" s="98"/>
      <c r="CE5" s="98"/>
      <c r="CF5" s="98"/>
      <c r="CG5" s="98"/>
      <c r="CH5" s="98"/>
      <c r="CI5" s="98"/>
      <c r="CJ5" s="98"/>
      <c r="CK5" s="140"/>
      <c r="CL5" s="98"/>
      <c r="CM5" s="98"/>
      <c r="CN5" s="98"/>
      <c r="CO5" s="98"/>
      <c r="CP5" s="98"/>
    </row>
    <row r="6" spans="3:94" ht="22.5" hidden="1" customHeight="1" x14ac:dyDescent="0.2"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R6" s="327"/>
      <c r="S6" s="327"/>
      <c r="T6" s="327"/>
      <c r="U6" s="327"/>
      <c r="V6" s="327"/>
      <c r="W6" s="327"/>
      <c r="X6" s="327"/>
      <c r="Y6" s="327"/>
      <c r="Z6" s="327"/>
      <c r="AA6" s="327"/>
      <c r="AB6" s="327"/>
      <c r="AC6" s="327"/>
      <c r="AD6" s="3">
        <v>6</v>
      </c>
      <c r="AE6" s="289"/>
      <c r="AF6" s="290"/>
      <c r="AG6" s="291"/>
      <c r="AI6" s="98"/>
      <c r="AJ6" s="98"/>
      <c r="AK6" s="98"/>
      <c r="AL6" s="98"/>
      <c r="AM6" s="98"/>
      <c r="AN6" s="98"/>
      <c r="AO6" s="98"/>
      <c r="AP6" s="140"/>
      <c r="AQ6" s="98"/>
      <c r="AR6" s="98"/>
      <c r="AS6" s="98"/>
      <c r="AT6" s="98"/>
      <c r="AU6" s="98"/>
      <c r="AX6" s="93"/>
      <c r="AY6" s="93"/>
      <c r="AZ6" s="93"/>
      <c r="BA6" s="93"/>
      <c r="BB6" s="93"/>
      <c r="BC6" s="93"/>
      <c r="BD6" s="93"/>
      <c r="BE6" s="93"/>
      <c r="BF6" s="93"/>
      <c r="BG6" s="93"/>
      <c r="BH6" s="93"/>
      <c r="BI6" s="93"/>
      <c r="BJ6" s="93"/>
      <c r="BK6" s="93"/>
      <c r="BM6" s="327"/>
      <c r="BN6" s="327"/>
      <c r="BO6" s="327"/>
      <c r="BP6" s="327"/>
      <c r="BQ6" s="327"/>
      <c r="BR6" s="327"/>
      <c r="BS6" s="327"/>
      <c r="BT6" s="327"/>
      <c r="BU6" s="327"/>
      <c r="BV6" s="327"/>
      <c r="BW6" s="327"/>
      <c r="BX6" s="327"/>
      <c r="CD6" s="98"/>
      <c r="CE6" s="98"/>
      <c r="CF6" s="98"/>
      <c r="CG6" s="98"/>
      <c r="CH6" s="98"/>
      <c r="CI6" s="98"/>
      <c r="CJ6" s="98"/>
      <c r="CK6" s="140"/>
      <c r="CL6" s="98"/>
      <c r="CM6" s="98"/>
      <c r="CN6" s="98"/>
      <c r="CO6" s="98"/>
      <c r="CP6" s="98"/>
    </row>
    <row r="7" spans="3:94" ht="22.5" hidden="1" customHeight="1" x14ac:dyDescent="0.2"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93"/>
      <c r="P7" s="93"/>
      <c r="R7" s="327"/>
      <c r="S7" s="327"/>
      <c r="T7" s="327"/>
      <c r="U7" s="327"/>
      <c r="V7" s="327"/>
      <c r="W7" s="327"/>
      <c r="X7" s="327"/>
      <c r="Y7" s="327"/>
      <c r="Z7" s="327"/>
      <c r="AA7" s="327"/>
      <c r="AB7" s="327"/>
      <c r="AC7" s="327"/>
      <c r="AD7" s="3">
        <v>7</v>
      </c>
      <c r="AE7" s="289"/>
      <c r="AF7" s="290"/>
      <c r="AG7" s="291"/>
      <c r="AI7" s="98"/>
      <c r="AJ7" s="98"/>
      <c r="AK7" s="98"/>
      <c r="AL7" s="98"/>
      <c r="AM7" s="98"/>
      <c r="AN7" s="98"/>
      <c r="AO7" s="98"/>
      <c r="AP7" s="140"/>
      <c r="AQ7" s="98"/>
      <c r="AR7" s="98"/>
      <c r="AS7" s="98"/>
      <c r="AT7" s="98"/>
      <c r="AU7" s="98"/>
      <c r="AX7" s="93"/>
      <c r="AY7" s="93"/>
      <c r="AZ7" s="93"/>
      <c r="BA7" s="93"/>
      <c r="BB7" s="93"/>
      <c r="BC7" s="93"/>
      <c r="BD7" s="93"/>
      <c r="BE7" s="93"/>
      <c r="BF7" s="93"/>
      <c r="BG7" s="93"/>
      <c r="BH7" s="93"/>
      <c r="BI7" s="93"/>
      <c r="BJ7" s="93"/>
      <c r="BK7" s="93"/>
      <c r="BM7" s="327"/>
      <c r="BN7" s="327"/>
      <c r="BO7" s="327"/>
      <c r="BP7" s="327"/>
      <c r="BQ7" s="327"/>
      <c r="BR7" s="327"/>
      <c r="BS7" s="327"/>
      <c r="BT7" s="327"/>
      <c r="BU7" s="327"/>
      <c r="BV7" s="327"/>
      <c r="BW7" s="327"/>
      <c r="BX7" s="327"/>
      <c r="CD7" s="98"/>
      <c r="CE7" s="98"/>
      <c r="CF7" s="98"/>
      <c r="CG7" s="98"/>
      <c r="CH7" s="98"/>
      <c r="CI7" s="98"/>
      <c r="CJ7" s="98"/>
      <c r="CK7" s="140"/>
      <c r="CL7" s="98"/>
      <c r="CM7" s="98"/>
      <c r="CN7" s="98"/>
      <c r="CO7" s="98"/>
      <c r="CP7" s="98"/>
    </row>
    <row r="8" spans="3:94" ht="22.5" hidden="1" customHeight="1" x14ac:dyDescent="0.2">
      <c r="C8" s="93"/>
      <c r="D8" s="93"/>
      <c r="E8" s="93"/>
      <c r="F8" s="93"/>
      <c r="G8" s="93"/>
      <c r="H8" s="93"/>
      <c r="I8" s="93"/>
      <c r="J8" s="93"/>
      <c r="K8" s="93"/>
      <c r="L8" s="93"/>
      <c r="M8" s="93"/>
      <c r="N8" s="93"/>
      <c r="O8" s="93"/>
      <c r="P8" s="93"/>
      <c r="R8" s="327"/>
      <c r="S8" s="327"/>
      <c r="T8" s="327"/>
      <c r="U8" s="327"/>
      <c r="V8" s="327"/>
      <c r="W8" s="327"/>
      <c r="X8" s="327"/>
      <c r="Y8" s="327"/>
      <c r="Z8" s="327"/>
      <c r="AA8" s="327"/>
      <c r="AB8" s="327"/>
      <c r="AC8" s="327"/>
      <c r="AD8" s="3">
        <v>8</v>
      </c>
      <c r="AE8" s="289"/>
      <c r="AF8" s="290"/>
      <c r="AG8" s="291"/>
      <c r="AI8" s="98"/>
      <c r="AJ8" s="98"/>
      <c r="AK8" s="98"/>
      <c r="AL8" s="98"/>
      <c r="AM8" s="98"/>
      <c r="AN8" s="98"/>
      <c r="AO8" s="98"/>
      <c r="AP8" s="140"/>
      <c r="AQ8" s="98"/>
      <c r="AR8" s="98"/>
      <c r="AS8" s="98"/>
      <c r="AT8" s="98"/>
      <c r="AU8" s="98"/>
      <c r="AX8" s="93"/>
      <c r="AY8" s="93"/>
      <c r="AZ8" s="93"/>
      <c r="BA8" s="93"/>
      <c r="BB8" s="93"/>
      <c r="BC8" s="93"/>
      <c r="BD8" s="93"/>
      <c r="BE8" s="93"/>
      <c r="BF8" s="93"/>
      <c r="BG8" s="93"/>
      <c r="BH8" s="93"/>
      <c r="BI8" s="93"/>
      <c r="BJ8" s="93"/>
      <c r="BK8" s="93"/>
      <c r="BM8" s="327"/>
      <c r="BN8" s="327"/>
      <c r="BO8" s="327"/>
      <c r="BP8" s="327"/>
      <c r="BQ8" s="327"/>
      <c r="BR8" s="327"/>
      <c r="BS8" s="327"/>
      <c r="BT8" s="327"/>
      <c r="BU8" s="327"/>
      <c r="BV8" s="327"/>
      <c r="BW8" s="327"/>
      <c r="BX8" s="327"/>
      <c r="CD8" s="98"/>
      <c r="CE8" s="98"/>
      <c r="CF8" s="98"/>
      <c r="CG8" s="98"/>
      <c r="CH8" s="98"/>
      <c r="CI8" s="98"/>
      <c r="CJ8" s="98"/>
      <c r="CK8" s="140"/>
      <c r="CL8" s="98"/>
      <c r="CM8" s="98"/>
      <c r="CN8" s="98"/>
      <c r="CO8" s="98"/>
      <c r="CP8" s="98"/>
    </row>
    <row r="9" spans="3:94" ht="22.5" hidden="1" customHeight="1" x14ac:dyDescent="0.2">
      <c r="C9" s="93"/>
      <c r="D9" s="93"/>
      <c r="E9" s="93"/>
      <c r="F9" s="93"/>
      <c r="G9" s="93"/>
      <c r="H9" s="93"/>
      <c r="I9" s="93"/>
      <c r="J9" s="93"/>
      <c r="K9" s="93"/>
      <c r="L9" s="93"/>
      <c r="M9" s="93"/>
      <c r="N9" s="93"/>
      <c r="O9" s="93"/>
      <c r="P9" s="93"/>
      <c r="T9" s="88"/>
      <c r="U9" s="88"/>
      <c r="V9" s="89"/>
      <c r="W9" s="89"/>
      <c r="X9" s="84"/>
      <c r="Y9" s="84"/>
      <c r="Z9" s="90"/>
      <c r="AA9" s="90"/>
      <c r="AC9" s="84"/>
      <c r="AD9" s="3">
        <v>9</v>
      </c>
      <c r="AE9" s="289"/>
      <c r="AF9" s="290"/>
      <c r="AG9" s="291"/>
      <c r="AI9" s="98"/>
      <c r="AJ9" s="98"/>
      <c r="AK9" s="98"/>
      <c r="AL9" s="98"/>
      <c r="AM9" s="98"/>
      <c r="AN9" s="98"/>
      <c r="AO9" s="98"/>
      <c r="AP9" s="140"/>
      <c r="AQ9" s="98"/>
      <c r="AR9" s="98"/>
      <c r="AS9" s="98"/>
      <c r="AT9" s="98"/>
      <c r="AU9" s="98"/>
      <c r="AX9" s="93"/>
      <c r="AY9" s="93"/>
      <c r="AZ9" s="93"/>
      <c r="BA9" s="93"/>
      <c r="BB9" s="93"/>
      <c r="BC9" s="93"/>
      <c r="BD9" s="93"/>
      <c r="BE9" s="93"/>
      <c r="BF9" s="93"/>
      <c r="BG9" s="93"/>
      <c r="BH9" s="93"/>
      <c r="BI9" s="93"/>
      <c r="BJ9" s="93"/>
      <c r="BK9" s="93"/>
      <c r="CD9" s="98"/>
      <c r="CE9" s="98"/>
      <c r="CF9" s="98"/>
      <c r="CG9" s="98"/>
      <c r="CH9" s="98"/>
      <c r="CI9" s="98"/>
      <c r="CJ9" s="98"/>
      <c r="CK9" s="140"/>
      <c r="CL9" s="98"/>
      <c r="CM9" s="98"/>
      <c r="CN9" s="98"/>
      <c r="CO9" s="98"/>
      <c r="CP9" s="98"/>
    </row>
    <row r="10" spans="3:94" ht="22.5" hidden="1" customHeight="1" x14ac:dyDescent="0.2">
      <c r="C10" s="93"/>
      <c r="D10" s="93"/>
      <c r="E10" s="93"/>
      <c r="F10" s="93"/>
      <c r="G10" s="93"/>
      <c r="H10" s="93"/>
      <c r="I10" s="93"/>
      <c r="J10" s="93"/>
      <c r="K10" s="93"/>
      <c r="L10" s="93"/>
      <c r="M10" s="93"/>
      <c r="N10" s="93"/>
      <c r="O10" s="93"/>
      <c r="P10" s="93"/>
      <c r="T10" s="88"/>
      <c r="U10" s="88"/>
      <c r="V10" s="89"/>
      <c r="W10" s="89"/>
      <c r="X10" s="84"/>
      <c r="Y10" s="84"/>
      <c r="Z10" s="90"/>
      <c r="AA10" s="90"/>
      <c r="AC10" s="84"/>
      <c r="AD10" s="3">
        <v>10</v>
      </c>
      <c r="AE10" s="289"/>
      <c r="AF10" s="290"/>
      <c r="AG10" s="291"/>
      <c r="AI10" s="98"/>
      <c r="AJ10" s="98"/>
      <c r="AK10" s="98"/>
      <c r="AL10" s="98"/>
      <c r="AM10" s="98"/>
      <c r="AN10" s="98"/>
      <c r="AO10" s="98"/>
      <c r="AP10" s="140"/>
      <c r="AQ10" s="98"/>
      <c r="AR10" s="98"/>
      <c r="AS10" s="98"/>
      <c r="AT10" s="98"/>
      <c r="AU10" s="98"/>
      <c r="AX10" s="93"/>
      <c r="AY10" s="93"/>
      <c r="AZ10" s="93"/>
      <c r="BA10" s="93"/>
      <c r="BB10" s="93"/>
      <c r="BC10" s="93"/>
      <c r="BD10" s="93"/>
      <c r="BE10" s="93"/>
      <c r="BF10" s="93"/>
      <c r="BG10" s="93"/>
      <c r="BH10" s="93"/>
      <c r="BI10" s="93"/>
      <c r="BJ10" s="93"/>
      <c r="BK10" s="93"/>
      <c r="CD10" s="98"/>
      <c r="CE10" s="98"/>
      <c r="CF10" s="98"/>
      <c r="CG10" s="98"/>
      <c r="CH10" s="98"/>
      <c r="CI10" s="98"/>
      <c r="CJ10" s="98"/>
      <c r="CK10" s="140"/>
      <c r="CL10" s="98"/>
      <c r="CM10" s="98"/>
      <c r="CN10" s="98"/>
      <c r="CO10" s="98"/>
      <c r="CP10" s="98"/>
    </row>
    <row r="11" spans="3:94" ht="22.5" hidden="1" customHeight="1" x14ac:dyDescent="0.2">
      <c r="T11" s="88"/>
      <c r="U11" s="88"/>
      <c r="V11" s="84"/>
      <c r="W11" s="84"/>
      <c r="X11" s="84"/>
      <c r="Y11" s="84"/>
      <c r="Z11" s="84"/>
      <c r="AA11" s="84"/>
      <c r="AC11" s="84"/>
      <c r="AD11" s="3">
        <v>11</v>
      </c>
      <c r="AE11" s="289"/>
      <c r="AF11" s="290"/>
      <c r="AG11" s="291"/>
      <c r="AI11" s="98"/>
      <c r="AJ11" s="98"/>
      <c r="AK11" s="98"/>
      <c r="AL11" s="98"/>
      <c r="AM11" s="98"/>
      <c r="AN11" s="98"/>
      <c r="AO11" s="98"/>
      <c r="AP11" s="140"/>
      <c r="AQ11" s="98"/>
      <c r="AR11" s="98"/>
      <c r="AS11" s="98"/>
      <c r="AT11" s="98"/>
      <c r="AU11" s="98"/>
      <c r="BD11" t="s">
        <v>205</v>
      </c>
      <c r="CD11" s="98"/>
      <c r="CE11" s="98"/>
      <c r="CF11" s="98"/>
      <c r="CG11" s="98"/>
      <c r="CH11" s="98"/>
      <c r="CI11" s="98"/>
      <c r="CJ11" s="98"/>
      <c r="CK11" s="140"/>
      <c r="CL11" s="98"/>
      <c r="CM11" s="98"/>
      <c r="CN11" s="98"/>
      <c r="CO11" s="98"/>
      <c r="CP11" s="98"/>
    </row>
    <row r="12" spans="3:94" ht="22.5" hidden="1" customHeight="1" x14ac:dyDescent="0.2">
      <c r="T12" s="88"/>
      <c r="U12" s="88"/>
      <c r="V12" s="89"/>
      <c r="W12" s="84"/>
      <c r="X12" s="84"/>
      <c r="Y12" s="84"/>
      <c r="Z12" s="90"/>
      <c r="AA12" s="90"/>
      <c r="AC12" s="84"/>
      <c r="AD12" s="3">
        <v>12</v>
      </c>
      <c r="AE12" s="289"/>
      <c r="AF12" s="290"/>
      <c r="AG12" s="291"/>
      <c r="AI12" s="98"/>
      <c r="AJ12" s="98"/>
      <c r="AK12" s="98"/>
      <c r="AL12" s="98"/>
      <c r="AM12" s="98"/>
      <c r="AN12" s="98"/>
      <c r="AO12" s="98"/>
      <c r="AP12" s="140"/>
      <c r="AQ12" s="98"/>
      <c r="AR12" s="98"/>
      <c r="AS12" s="98"/>
      <c r="AT12" s="98"/>
      <c r="AU12" s="98"/>
      <c r="CD12" s="98"/>
      <c r="CE12" s="98"/>
      <c r="CF12" s="98"/>
      <c r="CG12" s="98"/>
      <c r="CH12" s="98"/>
      <c r="CI12" s="98"/>
      <c r="CJ12" s="98"/>
      <c r="CK12" s="140"/>
      <c r="CL12" s="98"/>
      <c r="CM12" s="98"/>
      <c r="CN12" s="98"/>
      <c r="CO12" s="98"/>
      <c r="CP12" s="98"/>
    </row>
    <row r="13" spans="3:94" ht="22.5" hidden="1" customHeight="1" x14ac:dyDescent="0.2">
      <c r="D13" s="468" t="s">
        <v>24</v>
      </c>
      <c r="E13" s="468"/>
      <c r="F13" s="468"/>
      <c r="G13" s="475" t="s">
        <v>156</v>
      </c>
      <c r="H13" s="476"/>
      <c r="I13" s="476"/>
      <c r="J13" s="476"/>
      <c r="K13" s="476"/>
      <c r="L13" s="476"/>
      <c r="M13" s="476"/>
      <c r="N13" s="476"/>
      <c r="O13" s="476"/>
      <c r="P13" s="476"/>
      <c r="Q13" s="476"/>
      <c r="R13" s="476"/>
      <c r="S13" s="476"/>
      <c r="T13" s="477"/>
      <c r="U13" s="59"/>
      <c r="V13" s="60"/>
      <c r="W13" s="60"/>
      <c r="X13" s="60"/>
      <c r="Y13" s="60"/>
      <c r="Z13" s="60"/>
      <c r="AA13" s="60"/>
      <c r="AD13" s="3">
        <v>13</v>
      </c>
      <c r="AE13" s="289"/>
      <c r="AF13" s="290"/>
      <c r="AG13" s="291"/>
      <c r="AH13" s="83"/>
      <c r="AI13" s="97"/>
      <c r="AJ13" s="97"/>
      <c r="AK13" s="97"/>
      <c r="AL13" s="97"/>
      <c r="AM13" s="97"/>
      <c r="AN13" s="97"/>
      <c r="AO13" s="97"/>
      <c r="AP13" s="142"/>
      <c r="AQ13" s="97"/>
      <c r="AR13" s="97"/>
      <c r="AS13" s="97"/>
      <c r="AT13" s="97"/>
      <c r="AU13" s="97"/>
      <c r="AY13" s="468" t="s">
        <v>24</v>
      </c>
      <c r="AZ13" s="468"/>
      <c r="BA13" s="468"/>
      <c r="BB13" s="480" t="str">
        <f>G13</f>
        <v>第 7 回 栃木県近隣サッカー大会 （Ｕ-12）</v>
      </c>
      <c r="BC13" s="481"/>
      <c r="BD13" s="481"/>
      <c r="BE13" s="481"/>
      <c r="BF13" s="481"/>
      <c r="BG13" s="481"/>
      <c r="BH13" s="481"/>
      <c r="BI13" s="481"/>
      <c r="BJ13" s="481"/>
      <c r="BK13" s="481"/>
      <c r="BL13" s="481"/>
      <c r="BM13" s="481"/>
      <c r="BN13" s="481"/>
      <c r="BO13" s="482"/>
      <c r="BP13" s="59"/>
      <c r="BQ13" s="60"/>
      <c r="BR13" s="60"/>
      <c r="BS13" s="60"/>
      <c r="BT13" s="60"/>
      <c r="BU13" s="60"/>
      <c r="BV13" s="60"/>
      <c r="CD13" s="97"/>
      <c r="CE13" s="97"/>
      <c r="CF13" s="97"/>
      <c r="CG13" s="97"/>
      <c r="CH13" s="97"/>
      <c r="CI13" s="97"/>
      <c r="CJ13" s="97"/>
      <c r="CK13" s="142"/>
      <c r="CL13" s="97"/>
      <c r="CM13" s="97"/>
      <c r="CN13" s="97"/>
      <c r="CO13" s="97"/>
      <c r="CP13" s="97"/>
    </row>
    <row r="14" spans="3:94" ht="22.5" hidden="1" customHeight="1" x14ac:dyDescent="0.2">
      <c r="D14" s="468" t="s">
        <v>25</v>
      </c>
      <c r="E14" s="468"/>
      <c r="F14" s="468"/>
      <c r="G14" s="480" t="s">
        <v>121</v>
      </c>
      <c r="H14" s="481"/>
      <c r="I14" s="481"/>
      <c r="J14" s="481"/>
      <c r="K14" s="481"/>
      <c r="L14" s="473" t="s">
        <v>141</v>
      </c>
      <c r="M14" s="473"/>
      <c r="N14" s="473"/>
      <c r="O14" s="473"/>
      <c r="P14" s="473"/>
      <c r="Q14" s="473"/>
      <c r="R14" s="473"/>
      <c r="S14" s="473"/>
      <c r="T14" s="474"/>
      <c r="U14" s="59"/>
      <c r="V14" s="488" t="s">
        <v>26</v>
      </c>
      <c r="W14" s="488"/>
      <c r="X14" s="87"/>
      <c r="Y14" s="61"/>
      <c r="Z14" s="61"/>
      <c r="AA14" s="61"/>
      <c r="AD14" s="3">
        <v>14</v>
      </c>
      <c r="AE14" s="289"/>
      <c r="AF14" s="290"/>
      <c r="AG14" s="291"/>
      <c r="AH14" s="83"/>
      <c r="AI14" s="97"/>
      <c r="AJ14" s="97"/>
      <c r="AK14" s="97"/>
      <c r="AL14" s="97"/>
      <c r="AM14" s="97"/>
      <c r="AN14" s="97"/>
      <c r="AO14" s="97"/>
      <c r="AP14" s="142"/>
      <c r="AQ14" s="97"/>
      <c r="AR14" s="97"/>
      <c r="AS14" s="97"/>
      <c r="AT14" s="97"/>
      <c r="AU14" s="97"/>
      <c r="AY14" s="468" t="s">
        <v>25</v>
      </c>
      <c r="AZ14" s="468"/>
      <c r="BA14" s="468"/>
      <c r="BB14" s="480" t="s">
        <v>74</v>
      </c>
      <c r="BC14" s="481"/>
      <c r="BD14" s="481"/>
      <c r="BE14" s="481"/>
      <c r="BF14" s="481"/>
      <c r="BG14" s="486" t="s">
        <v>142</v>
      </c>
      <c r="BH14" s="486"/>
      <c r="BI14" s="486"/>
      <c r="BJ14" s="486"/>
      <c r="BK14" s="486"/>
      <c r="BL14" s="486"/>
      <c r="BM14" s="486"/>
      <c r="BN14" s="486"/>
      <c r="BO14" s="487"/>
      <c r="BP14" s="59"/>
      <c r="BQ14" s="488" t="s">
        <v>26</v>
      </c>
      <c r="BR14" s="488"/>
      <c r="BS14" s="87"/>
      <c r="BT14" s="61"/>
      <c r="BU14" s="61"/>
      <c r="BV14" s="61"/>
      <c r="CD14" s="97"/>
      <c r="CE14" s="97"/>
      <c r="CF14" s="97"/>
      <c r="CG14" s="97"/>
      <c r="CH14" s="97"/>
      <c r="CI14" s="97"/>
      <c r="CJ14" s="97"/>
      <c r="CK14" s="142"/>
      <c r="CL14" s="97"/>
      <c r="CM14" s="97"/>
      <c r="CN14" s="97"/>
      <c r="CO14" s="97"/>
      <c r="CP14" s="97"/>
    </row>
    <row r="15" spans="3:94" ht="22.5" hidden="1" customHeight="1" x14ac:dyDescent="0.2">
      <c r="D15" s="468" t="s">
        <v>27</v>
      </c>
      <c r="E15" s="468"/>
      <c r="F15" s="468"/>
      <c r="G15" s="472" t="s">
        <v>145</v>
      </c>
      <c r="H15" s="473"/>
      <c r="I15" s="473"/>
      <c r="J15" s="473"/>
      <c r="K15" s="473"/>
      <c r="L15" s="473"/>
      <c r="M15" s="473"/>
      <c r="N15" s="473"/>
      <c r="O15" s="473"/>
      <c r="P15" s="473"/>
      <c r="Q15" s="473"/>
      <c r="R15" s="473"/>
      <c r="S15" s="473"/>
      <c r="T15" s="474"/>
      <c r="U15" s="58"/>
      <c r="V15" s="469" t="s">
        <v>27</v>
      </c>
      <c r="W15" s="470"/>
      <c r="X15" s="475" t="s">
        <v>150</v>
      </c>
      <c r="Y15" s="476"/>
      <c r="Z15" s="476"/>
      <c r="AA15" s="477"/>
      <c r="AD15" s="3">
        <v>15</v>
      </c>
      <c r="AE15" s="289"/>
      <c r="AF15" s="290"/>
      <c r="AG15" s="291"/>
      <c r="AH15" s="95"/>
      <c r="AI15" s="99"/>
      <c r="AJ15" s="99"/>
      <c r="AK15" s="99"/>
      <c r="AL15" s="99"/>
      <c r="AM15" s="99"/>
      <c r="AN15" s="99"/>
      <c r="AO15" s="99"/>
      <c r="AP15" s="143"/>
      <c r="AQ15" s="99"/>
      <c r="AR15" s="99"/>
      <c r="AS15" s="99"/>
      <c r="AT15" s="99"/>
      <c r="AU15" s="99"/>
      <c r="AX15" s="22" t="s">
        <v>28</v>
      </c>
      <c r="AY15" s="478" t="s">
        <v>18</v>
      </c>
      <c r="AZ15" s="478"/>
      <c r="BA15" s="478"/>
      <c r="BB15" s="483" t="s">
        <v>149</v>
      </c>
      <c r="BC15" s="484"/>
      <c r="BD15" s="484"/>
      <c r="BE15" s="484"/>
      <c r="BF15" s="484"/>
      <c r="BG15" s="484"/>
      <c r="BH15" s="484"/>
      <c r="BI15" s="484"/>
      <c r="BJ15" s="484"/>
      <c r="BK15" s="484"/>
      <c r="BL15" s="484"/>
      <c r="BM15" s="484"/>
      <c r="BN15" s="484"/>
      <c r="BO15" s="485"/>
      <c r="BP15" s="58"/>
      <c r="BQ15" s="182" t="s">
        <v>27</v>
      </c>
      <c r="BR15" s="49"/>
      <c r="BS15" s="475" t="s">
        <v>152</v>
      </c>
      <c r="BT15" s="476"/>
      <c r="BU15" s="476"/>
      <c r="BV15" s="477"/>
      <c r="CD15" s="99"/>
      <c r="CE15" s="99"/>
      <c r="CF15" s="99"/>
      <c r="CG15" s="99"/>
      <c r="CH15" s="99"/>
      <c r="CI15" s="99"/>
      <c r="CJ15" s="99"/>
      <c r="CK15" s="143"/>
      <c r="CL15" s="99"/>
      <c r="CM15" s="99"/>
      <c r="CN15" s="99"/>
      <c r="CO15" s="99"/>
      <c r="CP15" s="99"/>
    </row>
    <row r="16" spans="3:94" ht="21.95" hidden="1" customHeight="1" x14ac:dyDescent="0.2">
      <c r="D16" s="468" t="s">
        <v>29</v>
      </c>
      <c r="E16" s="468"/>
      <c r="F16" s="468"/>
      <c r="G16" s="472" t="s">
        <v>146</v>
      </c>
      <c r="H16" s="473"/>
      <c r="I16" s="473"/>
      <c r="J16" s="473"/>
      <c r="K16" s="473"/>
      <c r="L16" s="473"/>
      <c r="M16" s="473"/>
      <c r="N16" s="473"/>
      <c r="O16" s="473"/>
      <c r="P16" s="473"/>
      <c r="Q16" s="473"/>
      <c r="R16" s="473"/>
      <c r="S16" s="473"/>
      <c r="T16" s="474"/>
      <c r="U16" s="58"/>
      <c r="V16" s="469" t="s">
        <v>29</v>
      </c>
      <c r="W16" s="470"/>
      <c r="X16" s="475" t="s">
        <v>150</v>
      </c>
      <c r="Y16" s="476"/>
      <c r="Z16" s="476"/>
      <c r="AA16" s="477"/>
      <c r="AD16" s="3">
        <v>16</v>
      </c>
      <c r="AE16" s="289"/>
      <c r="AF16" s="290"/>
      <c r="AG16" s="291"/>
      <c r="AH16" s="95"/>
      <c r="AI16" s="99"/>
      <c r="AJ16" s="99"/>
      <c r="AK16" s="99"/>
      <c r="AL16" s="99"/>
      <c r="AM16" s="99"/>
      <c r="AN16" s="99"/>
      <c r="AO16" s="99"/>
      <c r="AP16" s="143"/>
      <c r="AQ16" s="99"/>
      <c r="AR16" s="99"/>
      <c r="AS16" s="99"/>
      <c r="AT16" s="99"/>
      <c r="AU16" s="99"/>
      <c r="AX16" s="22" t="s">
        <v>30</v>
      </c>
      <c r="AY16" s="478" t="s">
        <v>66</v>
      </c>
      <c r="AZ16" s="478"/>
      <c r="BA16" s="478"/>
      <c r="BB16" s="483" t="s">
        <v>204</v>
      </c>
      <c r="BC16" s="484"/>
      <c r="BD16" s="484"/>
      <c r="BE16" s="484"/>
      <c r="BF16" s="484"/>
      <c r="BG16" s="484"/>
      <c r="BH16" s="484"/>
      <c r="BI16" s="484"/>
      <c r="BJ16" s="484"/>
      <c r="BK16" s="484"/>
      <c r="BL16" s="484"/>
      <c r="BM16" s="484"/>
      <c r="BN16" s="484"/>
      <c r="BO16" s="485"/>
      <c r="BP16" s="58"/>
      <c r="BQ16" s="182" t="s">
        <v>29</v>
      </c>
      <c r="BR16" s="49"/>
      <c r="BS16" s="479" t="s">
        <v>151</v>
      </c>
      <c r="BT16" s="476"/>
      <c r="BU16" s="476"/>
      <c r="BV16" s="477"/>
      <c r="CD16" s="99"/>
      <c r="CE16" s="99"/>
      <c r="CF16" s="99"/>
      <c r="CG16" s="99"/>
      <c r="CH16" s="99"/>
      <c r="CI16" s="99"/>
      <c r="CJ16" s="99"/>
      <c r="CK16" s="143"/>
      <c r="CL16" s="99"/>
      <c r="CM16" s="99"/>
      <c r="CN16" s="99"/>
      <c r="CO16" s="99"/>
      <c r="CP16" s="99"/>
    </row>
    <row r="17" spans="3:94" ht="21.95" hidden="1" customHeight="1" x14ac:dyDescent="0.2">
      <c r="D17" s="468" t="s">
        <v>31</v>
      </c>
      <c r="E17" s="468"/>
      <c r="F17" s="468"/>
      <c r="G17" s="472" t="s">
        <v>147</v>
      </c>
      <c r="H17" s="473"/>
      <c r="I17" s="473"/>
      <c r="J17" s="473"/>
      <c r="K17" s="473"/>
      <c r="L17" s="473"/>
      <c r="M17" s="473"/>
      <c r="N17" s="473"/>
      <c r="O17" s="473"/>
      <c r="P17" s="473"/>
      <c r="Q17" s="473"/>
      <c r="R17" s="473"/>
      <c r="S17" s="473"/>
      <c r="T17" s="474"/>
      <c r="U17" s="58"/>
      <c r="V17" s="469" t="s">
        <v>31</v>
      </c>
      <c r="W17" s="470"/>
      <c r="X17" s="479" t="s">
        <v>151</v>
      </c>
      <c r="Y17" s="476"/>
      <c r="Z17" s="476"/>
      <c r="AA17" s="477"/>
      <c r="AD17" s="3">
        <v>17</v>
      </c>
      <c r="AE17" s="289"/>
      <c r="AF17" s="290"/>
      <c r="AG17" s="291"/>
      <c r="AH17" s="83"/>
      <c r="AI17" s="97"/>
      <c r="AJ17" s="97"/>
      <c r="AK17" s="97"/>
      <c r="AL17" s="97"/>
      <c r="AM17" s="97"/>
      <c r="AN17" s="97"/>
      <c r="AO17" s="97"/>
      <c r="AP17" s="142"/>
      <c r="AQ17" s="97"/>
      <c r="AR17" s="97"/>
      <c r="AS17" s="97"/>
      <c r="AT17" s="97"/>
      <c r="AU17" s="97"/>
      <c r="AX17" s="22" t="s">
        <v>32</v>
      </c>
      <c r="AY17" s="478" t="s">
        <v>16</v>
      </c>
      <c r="AZ17" s="478"/>
      <c r="BA17" s="478"/>
      <c r="BB17" s="483" t="s">
        <v>205</v>
      </c>
      <c r="BC17" s="484"/>
      <c r="BD17" s="484"/>
      <c r="BE17" s="484"/>
      <c r="BF17" s="484"/>
      <c r="BG17" s="484"/>
      <c r="BH17" s="484"/>
      <c r="BI17" s="484"/>
      <c r="BJ17" s="484"/>
      <c r="BK17" s="484"/>
      <c r="BL17" s="484"/>
      <c r="BM17" s="484"/>
      <c r="BN17" s="484"/>
      <c r="BO17" s="485"/>
      <c r="BP17" s="58"/>
      <c r="BQ17" s="182" t="s">
        <v>31</v>
      </c>
      <c r="BR17" s="49"/>
      <c r="BS17" s="475" t="s">
        <v>152</v>
      </c>
      <c r="BT17" s="476"/>
      <c r="BU17" s="476"/>
      <c r="BV17" s="477"/>
      <c r="CD17" s="97"/>
      <c r="CE17" s="97"/>
      <c r="CF17" s="97"/>
      <c r="CG17" s="97"/>
      <c r="CH17" s="97"/>
      <c r="CI17" s="97"/>
      <c r="CJ17" s="97"/>
      <c r="CK17" s="142"/>
      <c r="CL17" s="97"/>
      <c r="CM17" s="97"/>
      <c r="CN17" s="97"/>
      <c r="CO17" s="97"/>
      <c r="CP17" s="97"/>
    </row>
    <row r="18" spans="3:94" ht="21.95" hidden="1" customHeight="1" x14ac:dyDescent="0.2">
      <c r="C18" s="22"/>
      <c r="D18" s="468" t="s">
        <v>33</v>
      </c>
      <c r="E18" s="468"/>
      <c r="F18" s="468"/>
      <c r="G18" s="472" t="s">
        <v>155</v>
      </c>
      <c r="H18" s="473"/>
      <c r="I18" s="473"/>
      <c r="J18" s="473"/>
      <c r="K18" s="473"/>
      <c r="L18" s="473"/>
      <c r="M18" s="473"/>
      <c r="N18" s="473"/>
      <c r="O18" s="473"/>
      <c r="P18" s="473"/>
      <c r="Q18" s="473"/>
      <c r="R18" s="473"/>
      <c r="S18" s="473"/>
      <c r="T18" s="474"/>
      <c r="U18" s="58"/>
      <c r="V18" s="469" t="s">
        <v>33</v>
      </c>
      <c r="W18" s="470"/>
      <c r="X18" s="479" t="s">
        <v>151</v>
      </c>
      <c r="Y18" s="476"/>
      <c r="Z18" s="476"/>
      <c r="AA18" s="477"/>
      <c r="AD18" s="3">
        <v>18</v>
      </c>
      <c r="AE18" s="289"/>
      <c r="AF18" s="290"/>
      <c r="AG18" s="291"/>
      <c r="AH18" s="95"/>
      <c r="AI18" s="99"/>
      <c r="AJ18" s="99"/>
      <c r="AK18" s="99"/>
      <c r="AL18" s="99"/>
      <c r="AM18" s="99"/>
      <c r="AN18" s="99"/>
      <c r="AO18" s="99"/>
      <c r="AP18" s="143"/>
      <c r="AQ18" s="99"/>
      <c r="AR18" s="99"/>
      <c r="AS18" s="99"/>
      <c r="AT18" s="99"/>
      <c r="AU18" s="99"/>
      <c r="AX18" s="22" t="s">
        <v>34</v>
      </c>
      <c r="AY18" s="478" t="s">
        <v>124</v>
      </c>
      <c r="AZ18" s="478"/>
      <c r="BA18" s="478"/>
      <c r="BB18" s="483" t="s">
        <v>146</v>
      </c>
      <c r="BC18" s="484"/>
      <c r="BD18" s="484"/>
      <c r="BE18" s="484"/>
      <c r="BF18" s="484"/>
      <c r="BG18" s="484"/>
      <c r="BH18" s="484"/>
      <c r="BI18" s="484"/>
      <c r="BJ18" s="484"/>
      <c r="BK18" s="484"/>
      <c r="BL18" s="484"/>
      <c r="BM18" s="484"/>
      <c r="BN18" s="484"/>
      <c r="BO18" s="485"/>
      <c r="BP18" s="58"/>
      <c r="BQ18" s="182" t="s">
        <v>33</v>
      </c>
      <c r="BR18" s="49"/>
      <c r="BS18" s="479" t="s">
        <v>151</v>
      </c>
      <c r="BT18" s="476"/>
      <c r="BU18" s="476"/>
      <c r="BV18" s="477"/>
      <c r="CD18" s="99"/>
      <c r="CE18" s="99"/>
      <c r="CF18" s="99"/>
      <c r="CG18" s="99"/>
      <c r="CH18" s="99"/>
      <c r="CI18" s="99"/>
      <c r="CJ18" s="99"/>
      <c r="CK18" s="143"/>
      <c r="CL18" s="99"/>
      <c r="CM18" s="99"/>
      <c r="CN18" s="99"/>
      <c r="CO18" s="99"/>
      <c r="CP18" s="99"/>
    </row>
    <row r="19" spans="3:94" ht="21.95" hidden="1" customHeight="1" x14ac:dyDescent="0.2">
      <c r="C19" s="22"/>
      <c r="D19" s="468" t="s">
        <v>35</v>
      </c>
      <c r="E19" s="468"/>
      <c r="F19" s="468"/>
      <c r="G19" s="472" t="s">
        <v>148</v>
      </c>
      <c r="H19" s="473"/>
      <c r="I19" s="473"/>
      <c r="J19" s="473"/>
      <c r="K19" s="473"/>
      <c r="L19" s="473"/>
      <c r="M19" s="473"/>
      <c r="N19" s="473"/>
      <c r="O19" s="473"/>
      <c r="P19" s="473"/>
      <c r="Q19" s="473"/>
      <c r="R19" s="473"/>
      <c r="S19" s="473"/>
      <c r="T19" s="474"/>
      <c r="U19" s="58"/>
      <c r="V19" s="469" t="s">
        <v>35</v>
      </c>
      <c r="W19" s="470"/>
      <c r="X19" s="475" t="s">
        <v>152</v>
      </c>
      <c r="Y19" s="476"/>
      <c r="Z19" s="476"/>
      <c r="AA19" s="477"/>
      <c r="AD19" s="3">
        <v>19</v>
      </c>
      <c r="AE19" s="289"/>
      <c r="AF19" s="290"/>
      <c r="AG19" s="291"/>
      <c r="AH19" s="83"/>
      <c r="AI19" s="97"/>
      <c r="AJ19" s="97"/>
      <c r="AK19" s="97"/>
      <c r="AL19" s="97"/>
      <c r="AM19" s="97"/>
      <c r="AN19" s="97"/>
      <c r="AO19" s="97"/>
      <c r="AP19" s="142"/>
      <c r="AQ19" s="97"/>
      <c r="AR19" s="97"/>
      <c r="AS19" s="97"/>
      <c r="AT19" s="97"/>
      <c r="AU19" s="97"/>
      <c r="AX19" s="22" t="s">
        <v>36</v>
      </c>
      <c r="AY19" s="478" t="s">
        <v>125</v>
      </c>
      <c r="AZ19" s="478"/>
      <c r="BA19" s="478"/>
      <c r="BB19" s="483" t="s">
        <v>147</v>
      </c>
      <c r="BC19" s="484"/>
      <c r="BD19" s="484"/>
      <c r="BE19" s="484"/>
      <c r="BF19" s="484"/>
      <c r="BG19" s="484"/>
      <c r="BH19" s="484"/>
      <c r="BI19" s="484"/>
      <c r="BJ19" s="484"/>
      <c r="BK19" s="484"/>
      <c r="BL19" s="484"/>
      <c r="BM19" s="484"/>
      <c r="BN19" s="484"/>
      <c r="BO19" s="485"/>
      <c r="BP19" s="58"/>
      <c r="BQ19" s="182" t="s">
        <v>35</v>
      </c>
      <c r="BR19" s="49"/>
      <c r="BS19" s="475" t="s">
        <v>150</v>
      </c>
      <c r="BT19" s="476"/>
      <c r="BU19" s="476"/>
      <c r="BV19" s="477"/>
      <c r="CD19" s="97"/>
      <c r="CE19" s="97"/>
      <c r="CF19" s="97"/>
      <c r="CG19" s="97"/>
      <c r="CH19" s="97"/>
      <c r="CI19" s="97"/>
      <c r="CJ19" s="97"/>
      <c r="CK19" s="142"/>
      <c r="CL19" s="97"/>
      <c r="CM19" s="97"/>
      <c r="CN19" s="97"/>
      <c r="CO19" s="97"/>
      <c r="CP19" s="97"/>
    </row>
    <row r="20" spans="3:94" ht="21.95" hidden="1" customHeight="1" x14ac:dyDescent="0.2">
      <c r="C20" s="22"/>
      <c r="D20" s="468" t="s">
        <v>37</v>
      </c>
      <c r="E20" s="468"/>
      <c r="F20" s="468"/>
      <c r="G20" s="472" t="s">
        <v>149</v>
      </c>
      <c r="H20" s="473"/>
      <c r="I20" s="473"/>
      <c r="J20" s="473"/>
      <c r="K20" s="473"/>
      <c r="L20" s="473"/>
      <c r="M20" s="473"/>
      <c r="N20" s="473"/>
      <c r="O20" s="473"/>
      <c r="P20" s="473"/>
      <c r="Q20" s="473"/>
      <c r="R20" s="473"/>
      <c r="S20" s="473"/>
      <c r="T20" s="474"/>
      <c r="U20" s="58"/>
      <c r="V20" s="469" t="s">
        <v>37</v>
      </c>
      <c r="W20" s="470"/>
      <c r="X20" s="475" t="s">
        <v>153</v>
      </c>
      <c r="Y20" s="476"/>
      <c r="Z20" s="476"/>
      <c r="AA20" s="477"/>
      <c r="AD20" s="3">
        <v>20</v>
      </c>
      <c r="AE20" s="289"/>
      <c r="AF20" s="290"/>
      <c r="AG20" s="291"/>
      <c r="AH20" s="83"/>
      <c r="AI20" s="97"/>
      <c r="AJ20" s="97"/>
      <c r="AK20" s="97"/>
      <c r="AL20" s="97"/>
      <c r="AM20" s="97"/>
      <c r="AN20" s="97"/>
      <c r="AO20" s="97"/>
      <c r="AP20" s="142"/>
      <c r="AQ20" s="97"/>
      <c r="AR20" s="97"/>
      <c r="AS20" s="97"/>
      <c r="AT20" s="97"/>
      <c r="AU20" s="97"/>
      <c r="AX20" s="22" t="s">
        <v>38</v>
      </c>
      <c r="AY20" s="478" t="s">
        <v>126</v>
      </c>
      <c r="AZ20" s="478"/>
      <c r="BA20" s="478"/>
      <c r="BB20" s="483" t="s">
        <v>155</v>
      </c>
      <c r="BC20" s="484"/>
      <c r="BD20" s="484"/>
      <c r="BE20" s="484"/>
      <c r="BF20" s="484"/>
      <c r="BG20" s="484"/>
      <c r="BH20" s="484"/>
      <c r="BI20" s="484"/>
      <c r="BJ20" s="484"/>
      <c r="BK20" s="484"/>
      <c r="BL20" s="484"/>
      <c r="BM20" s="484"/>
      <c r="BN20" s="484"/>
      <c r="BO20" s="485"/>
      <c r="BP20" s="58"/>
      <c r="BQ20" s="182" t="s">
        <v>37</v>
      </c>
      <c r="BR20" s="49"/>
      <c r="BS20" s="475" t="s">
        <v>150</v>
      </c>
      <c r="BT20" s="476"/>
      <c r="BU20" s="476"/>
      <c r="BV20" s="477"/>
      <c r="BY20" s="85"/>
      <c r="BZ20" s="83"/>
      <c r="CA20" s="83"/>
      <c r="CB20" s="83"/>
      <c r="CD20" s="97"/>
      <c r="CE20" s="97"/>
      <c r="CF20" s="97"/>
      <c r="CG20" s="97"/>
      <c r="CH20" s="97"/>
      <c r="CI20" s="97"/>
      <c r="CJ20" s="97"/>
      <c r="CK20" s="142"/>
      <c r="CL20" s="97"/>
      <c r="CM20" s="97"/>
      <c r="CN20" s="97"/>
      <c r="CO20" s="97"/>
      <c r="CP20" s="97"/>
    </row>
    <row r="21" spans="3:94" ht="21.95" hidden="1" customHeight="1" x14ac:dyDescent="0.2">
      <c r="C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D21" s="3">
        <v>21</v>
      </c>
      <c r="AE21" s="289"/>
      <c r="AF21" s="290"/>
      <c r="AG21" s="291"/>
      <c r="AH21" s="83"/>
      <c r="AI21" s="97"/>
      <c r="AJ21" s="97"/>
      <c r="AK21" s="97"/>
      <c r="AL21" s="97"/>
      <c r="AM21" s="97"/>
      <c r="AN21" s="97"/>
      <c r="AO21" s="97"/>
      <c r="AP21" s="142"/>
      <c r="AQ21" s="97"/>
      <c r="AR21" s="97"/>
      <c r="AS21" s="97"/>
      <c r="AT21" s="97"/>
      <c r="AU21" s="97"/>
      <c r="AX21" s="22"/>
      <c r="AY21" s="22"/>
      <c r="AZ21" s="22"/>
      <c r="BA21" s="22"/>
      <c r="BB21" s="22"/>
      <c r="BC21" s="22"/>
      <c r="BD21" s="22"/>
      <c r="BE21" s="22"/>
      <c r="BF21" s="22"/>
      <c r="BG21" s="22"/>
      <c r="BH21" s="22"/>
      <c r="BI21" s="22"/>
      <c r="BJ21" s="22"/>
      <c r="BK21" s="22"/>
      <c r="BL21" s="22"/>
      <c r="BM21" s="22"/>
      <c r="BN21" s="22"/>
      <c r="BO21" s="22"/>
      <c r="BP21" s="22"/>
      <c r="BQ21" s="22"/>
      <c r="BR21" s="22"/>
      <c r="BS21" s="22"/>
      <c r="BT21" s="22"/>
      <c r="BU21" s="22"/>
      <c r="BV21" s="22"/>
      <c r="BY21" s="85"/>
      <c r="BZ21" s="83"/>
      <c r="CA21" s="83"/>
      <c r="CB21" s="83"/>
      <c r="CD21" s="97"/>
      <c r="CE21" s="97"/>
      <c r="CF21" s="97"/>
      <c r="CG21" s="97"/>
      <c r="CH21" s="97"/>
      <c r="CI21" s="97"/>
      <c r="CJ21" s="97"/>
      <c r="CK21" s="142"/>
      <c r="CL21" s="97"/>
      <c r="CM21" s="97"/>
      <c r="CN21" s="97"/>
      <c r="CO21" s="97"/>
      <c r="CP21" s="97"/>
    </row>
    <row r="22" spans="3:94" ht="21.95" hidden="1" customHeight="1" x14ac:dyDescent="0.2">
      <c r="C22" s="22"/>
      <c r="G22" s="49" t="s">
        <v>28</v>
      </c>
      <c r="H22" s="253">
        <v>1</v>
      </c>
      <c r="I22" s="325" t="s">
        <v>159</v>
      </c>
      <c r="J22" s="325"/>
      <c r="K22" s="471"/>
      <c r="L22" s="260"/>
      <c r="M22" s="260"/>
      <c r="N22" s="260"/>
      <c r="O22" s="260"/>
      <c r="P22" s="259" t="s">
        <v>32</v>
      </c>
      <c r="Q22" s="258">
        <v>1</v>
      </c>
      <c r="R22" s="325" t="s">
        <v>169</v>
      </c>
      <c r="S22" s="325"/>
      <c r="T22" s="325"/>
      <c r="U22" s="260"/>
      <c r="V22" s="260"/>
      <c r="W22" s="259" t="s">
        <v>36</v>
      </c>
      <c r="X22" s="258">
        <v>1</v>
      </c>
      <c r="Y22" s="325" t="s">
        <v>190</v>
      </c>
      <c r="Z22" s="325"/>
      <c r="AA22" s="325"/>
      <c r="AD22" s="3">
        <v>22</v>
      </c>
      <c r="AE22" s="289"/>
      <c r="AF22" s="290"/>
      <c r="AG22" s="291"/>
      <c r="AH22" s="83"/>
      <c r="AI22" s="97"/>
      <c r="AJ22" s="97"/>
      <c r="AK22" s="97"/>
      <c r="AL22" s="97"/>
      <c r="AM22" s="97"/>
      <c r="AN22" s="97"/>
      <c r="AO22" s="97"/>
      <c r="AP22" s="142"/>
      <c r="AQ22" s="97"/>
      <c r="AR22" s="97"/>
      <c r="AS22" s="97"/>
      <c r="AT22" s="97"/>
      <c r="AU22" s="97"/>
      <c r="AX22" s="22"/>
      <c r="BB22" s="338" t="s">
        <v>28</v>
      </c>
      <c r="BC22" s="49">
        <v>1</v>
      </c>
      <c r="BD22" s="459" t="str">
        <f>AE80</f>
        <v>F.C.LAZOS MITO</v>
      </c>
      <c r="BE22" s="459"/>
      <c r="BF22" s="459"/>
      <c r="BG22" s="22"/>
      <c r="BH22" s="22"/>
      <c r="BI22" s="22"/>
      <c r="BJ22" s="22"/>
      <c r="BK22" s="338" t="s">
        <v>32</v>
      </c>
      <c r="BL22" s="49">
        <v>1</v>
      </c>
      <c r="BM22" s="459" t="str">
        <f>AE82</f>
        <v>北那須トレセンSol</v>
      </c>
      <c r="BN22" s="459"/>
      <c r="BO22" s="459"/>
      <c r="BP22" s="22"/>
      <c r="BQ22" s="22"/>
      <c r="BR22" s="338" t="s">
        <v>36</v>
      </c>
      <c r="BS22" s="49">
        <v>1</v>
      </c>
      <c r="BT22" s="459" t="str">
        <f>AE84</f>
        <v>west united</v>
      </c>
      <c r="BU22" s="459"/>
      <c r="BV22" s="459"/>
      <c r="BY22" s="85"/>
      <c r="BZ22" s="83"/>
      <c r="CA22" s="83"/>
      <c r="CB22" s="83"/>
      <c r="CD22" s="97"/>
      <c r="CE22" s="97"/>
      <c r="CF22" s="97"/>
      <c r="CG22" s="97"/>
      <c r="CH22" s="97"/>
      <c r="CI22" s="97"/>
      <c r="CJ22" s="97"/>
      <c r="CK22" s="142"/>
      <c r="CL22" s="97"/>
      <c r="CM22" s="97"/>
      <c r="CN22" s="97"/>
      <c r="CO22" s="97"/>
      <c r="CP22" s="97"/>
    </row>
    <row r="23" spans="3:94" ht="21.95" hidden="1" customHeight="1" x14ac:dyDescent="0.2">
      <c r="C23" s="22"/>
      <c r="G23" s="49"/>
      <c r="H23" s="253">
        <v>2</v>
      </c>
      <c r="I23" s="460" t="s">
        <v>167</v>
      </c>
      <c r="J23" s="460"/>
      <c r="K23" s="461"/>
      <c r="L23" s="260"/>
      <c r="M23" s="260"/>
      <c r="N23" s="260"/>
      <c r="O23" s="260"/>
      <c r="P23" s="259"/>
      <c r="Q23" s="258">
        <v>2</v>
      </c>
      <c r="R23" s="460" t="s">
        <v>174</v>
      </c>
      <c r="S23" s="460"/>
      <c r="T23" s="460"/>
      <c r="U23" s="260"/>
      <c r="V23" s="260"/>
      <c r="W23" s="259"/>
      <c r="X23" s="258">
        <v>2</v>
      </c>
      <c r="Y23" s="328" t="s">
        <v>175</v>
      </c>
      <c r="Z23" s="329"/>
      <c r="AA23" s="330"/>
      <c r="AD23" s="3">
        <v>23</v>
      </c>
      <c r="AE23" s="289"/>
      <c r="AF23" s="290"/>
      <c r="AG23" s="291"/>
      <c r="AH23" s="83"/>
      <c r="AI23" s="97"/>
      <c r="AJ23" s="97"/>
      <c r="AK23" s="97"/>
      <c r="AL23" s="97"/>
      <c r="AM23" s="97"/>
      <c r="AN23" s="97"/>
      <c r="AO23" s="97"/>
      <c r="AP23" s="142"/>
      <c r="AQ23" s="97"/>
      <c r="AR23" s="97"/>
      <c r="AS23" s="97"/>
      <c r="AT23" s="97"/>
      <c r="AU23" s="97"/>
      <c r="AX23" s="22"/>
      <c r="BB23" s="338"/>
      <c r="BC23" s="49">
        <v>2</v>
      </c>
      <c r="BD23" s="459" t="str">
        <f>AE113</f>
        <v>ロッサドールＪｒ</v>
      </c>
      <c r="BE23" s="459"/>
      <c r="BF23" s="459"/>
      <c r="BG23" s="22"/>
      <c r="BH23" s="22"/>
      <c r="BI23" s="22"/>
      <c r="BJ23" s="22"/>
      <c r="BK23" s="338"/>
      <c r="BL23" s="49">
        <v>2</v>
      </c>
      <c r="BM23" s="459" t="str">
        <f>AE115</f>
        <v>今市プログレス</v>
      </c>
      <c r="BN23" s="459"/>
      <c r="BO23" s="459"/>
      <c r="BP23" s="22"/>
      <c r="BQ23" s="22"/>
      <c r="BR23" s="338"/>
      <c r="BS23" s="49">
        <v>2</v>
      </c>
      <c r="BT23" s="459" t="str">
        <f>AE117</f>
        <v>IRK FC</v>
      </c>
      <c r="BU23" s="459"/>
      <c r="BV23" s="459"/>
      <c r="BY23" s="85"/>
      <c r="BZ23" s="83"/>
      <c r="CA23" s="83"/>
      <c r="CB23" s="83"/>
      <c r="CD23" s="97"/>
      <c r="CE23" s="97"/>
      <c r="CF23" s="97"/>
      <c r="CG23" s="97"/>
      <c r="CH23" s="97"/>
      <c r="CI23" s="97"/>
      <c r="CJ23" s="97"/>
      <c r="CK23" s="142"/>
      <c r="CL23" s="97"/>
      <c r="CM23" s="97"/>
      <c r="CN23" s="97"/>
      <c r="CO23" s="97"/>
      <c r="CP23" s="97"/>
    </row>
    <row r="24" spans="3:94" ht="21.95" hidden="1" customHeight="1" x14ac:dyDescent="0.2">
      <c r="C24" s="22"/>
      <c r="G24" s="49"/>
      <c r="H24" s="253">
        <v>3</v>
      </c>
      <c r="I24" s="460" t="s">
        <v>187</v>
      </c>
      <c r="J24" s="460"/>
      <c r="K24" s="461"/>
      <c r="L24" s="260"/>
      <c r="M24" s="260"/>
      <c r="N24" s="260"/>
      <c r="O24" s="260"/>
      <c r="P24" s="259"/>
      <c r="Q24" s="258">
        <v>3</v>
      </c>
      <c r="R24" s="336" t="s">
        <v>164</v>
      </c>
      <c r="S24" s="336"/>
      <c r="T24" s="336"/>
      <c r="U24" s="260"/>
      <c r="V24" s="260"/>
      <c r="W24" s="259"/>
      <c r="X24" s="258">
        <v>3</v>
      </c>
      <c r="Y24" s="336" t="s">
        <v>172</v>
      </c>
      <c r="Z24" s="336"/>
      <c r="AA24" s="336"/>
      <c r="AD24" s="3">
        <v>24</v>
      </c>
      <c r="AE24" s="289"/>
      <c r="AF24" s="290"/>
      <c r="AG24" s="291"/>
      <c r="AH24" s="83"/>
      <c r="AI24" s="97"/>
      <c r="AJ24" s="97"/>
      <c r="AK24" s="97"/>
      <c r="AL24" s="97"/>
      <c r="AM24" s="97"/>
      <c r="AN24" s="97"/>
      <c r="AO24" s="97"/>
      <c r="AP24" s="142"/>
      <c r="AQ24" s="97"/>
      <c r="AR24" s="97"/>
      <c r="AS24" s="97"/>
      <c r="AT24" s="97"/>
      <c r="AU24" s="97"/>
      <c r="AX24" s="22"/>
      <c r="BB24" s="338"/>
      <c r="BC24" s="49">
        <v>3</v>
      </c>
      <c r="BD24" s="459" t="str">
        <f>AE146</f>
        <v>トレセン茨城中央</v>
      </c>
      <c r="BE24" s="459"/>
      <c r="BF24" s="459"/>
      <c r="BG24" s="22"/>
      <c r="BH24" s="22"/>
      <c r="BI24" s="22"/>
      <c r="BJ24" s="22"/>
      <c r="BK24" s="338"/>
      <c r="BL24" s="49">
        <v>3</v>
      </c>
      <c r="BM24" s="459" t="str">
        <f>AE148</f>
        <v>川越ヤンガース</v>
      </c>
      <c r="BN24" s="459"/>
      <c r="BO24" s="459"/>
      <c r="BP24" s="22"/>
      <c r="BQ24" s="22"/>
      <c r="BR24" s="338"/>
      <c r="BS24" s="49">
        <v>3</v>
      </c>
      <c r="BT24" s="459" t="str">
        <f>AE150</f>
        <v>つくば市トレセン</v>
      </c>
      <c r="BU24" s="459"/>
      <c r="BV24" s="459"/>
      <c r="BY24" s="85"/>
      <c r="BZ24" s="83"/>
      <c r="CA24" s="83"/>
      <c r="CB24" s="83"/>
      <c r="CD24" s="97"/>
      <c r="CE24" s="97"/>
      <c r="CF24" s="97"/>
      <c r="CG24" s="97"/>
      <c r="CH24" s="97"/>
      <c r="CI24" s="97"/>
      <c r="CJ24" s="97"/>
      <c r="CK24" s="142"/>
      <c r="CL24" s="97"/>
      <c r="CM24" s="97"/>
      <c r="CN24" s="97"/>
      <c r="CO24" s="97"/>
      <c r="CP24" s="97"/>
    </row>
    <row r="25" spans="3:94" ht="21.95" hidden="1" customHeight="1" x14ac:dyDescent="0.2">
      <c r="C25" s="22"/>
      <c r="D25" s="22"/>
      <c r="E25" s="22"/>
      <c r="F25" s="22"/>
      <c r="G25" s="49"/>
      <c r="H25" s="86"/>
      <c r="I25" s="254"/>
      <c r="J25" s="254"/>
      <c r="K25" s="255"/>
      <c r="L25" s="22"/>
      <c r="M25" s="22"/>
      <c r="N25" s="22"/>
      <c r="O25" s="22"/>
      <c r="P25" s="49"/>
      <c r="Q25" s="86"/>
      <c r="R25" s="254"/>
      <c r="S25" s="254"/>
      <c r="T25" s="255"/>
      <c r="U25" s="22"/>
      <c r="V25" s="22"/>
      <c r="W25" s="49"/>
      <c r="X25" s="86"/>
      <c r="Y25" s="254"/>
      <c r="Z25" s="254"/>
      <c r="AA25" s="255"/>
      <c r="AD25" s="3">
        <v>25</v>
      </c>
      <c r="AE25" s="289"/>
      <c r="AF25" s="290"/>
      <c r="AG25" s="291"/>
      <c r="AH25" s="83"/>
      <c r="AI25" s="97"/>
      <c r="AJ25" s="97"/>
      <c r="AK25" s="97"/>
      <c r="AL25" s="97"/>
      <c r="AM25" s="97"/>
      <c r="AN25" s="97"/>
      <c r="AO25" s="97"/>
      <c r="AP25" s="142"/>
      <c r="AQ25" s="97"/>
      <c r="AR25" s="97"/>
      <c r="AS25" s="97"/>
      <c r="AT25" s="97"/>
      <c r="AU25" s="97"/>
      <c r="AX25" s="22"/>
      <c r="AZ25" s="489" t="s">
        <v>67</v>
      </c>
      <c r="BA25" s="489"/>
      <c r="BB25" s="338"/>
      <c r="BC25" s="490"/>
      <c r="BD25" s="491"/>
      <c r="BE25" s="491"/>
      <c r="BF25" s="492"/>
      <c r="BG25" s="489" t="s">
        <v>17</v>
      </c>
      <c r="BH25" s="489"/>
      <c r="BI25" s="489"/>
      <c r="BJ25" s="124"/>
      <c r="BK25" s="338"/>
      <c r="BL25" s="490"/>
      <c r="BM25" s="491"/>
      <c r="BN25" s="491"/>
      <c r="BO25" s="492"/>
      <c r="BP25" s="489" t="str">
        <f>AY19</f>
        <v>努力賞リーグ</v>
      </c>
      <c r="BQ25" s="489"/>
      <c r="BR25" s="338"/>
      <c r="BS25" s="490"/>
      <c r="BT25" s="491"/>
      <c r="BU25" s="491"/>
      <c r="BV25" s="492"/>
      <c r="BY25" s="85"/>
      <c r="BZ25" s="83"/>
      <c r="CA25" s="83"/>
      <c r="CB25" s="83"/>
      <c r="CD25" s="97"/>
      <c r="CE25" s="97"/>
      <c r="CF25" s="97"/>
      <c r="CG25" s="97"/>
      <c r="CH25" s="97"/>
      <c r="CI25" s="97"/>
      <c r="CJ25" s="97"/>
      <c r="CK25" s="142"/>
      <c r="CL25" s="97"/>
      <c r="CM25" s="97"/>
      <c r="CN25" s="97"/>
      <c r="CO25" s="97"/>
      <c r="CP25" s="97"/>
    </row>
    <row r="26" spans="3:94" ht="21.95" hidden="1" customHeight="1" x14ac:dyDescent="0.2">
      <c r="C26" s="22"/>
      <c r="D26" s="22"/>
      <c r="E26" s="22"/>
      <c r="F26" s="22"/>
      <c r="G26" s="49"/>
      <c r="H26" s="253">
        <v>1</v>
      </c>
      <c r="I26" s="325" t="s">
        <v>150</v>
      </c>
      <c r="J26" s="325"/>
      <c r="K26" s="325"/>
      <c r="L26" s="260"/>
      <c r="M26" s="260"/>
      <c r="N26" s="260"/>
      <c r="O26" s="260"/>
      <c r="P26" s="259"/>
      <c r="Q26" s="258">
        <v>1</v>
      </c>
      <c r="R26" s="325" t="s">
        <v>158</v>
      </c>
      <c r="S26" s="325"/>
      <c r="T26" s="325"/>
      <c r="U26" s="260"/>
      <c r="V26" s="260"/>
      <c r="W26" s="259"/>
      <c r="X26" s="258">
        <v>1</v>
      </c>
      <c r="Y26" s="465" t="s">
        <v>171</v>
      </c>
      <c r="Z26" s="466"/>
      <c r="AA26" s="467"/>
      <c r="AD26" s="3">
        <v>26</v>
      </c>
      <c r="AE26" s="289"/>
      <c r="AF26" s="290"/>
      <c r="AG26" s="291"/>
      <c r="AH26" s="83"/>
      <c r="AI26" s="97"/>
      <c r="AJ26" s="97"/>
      <c r="AK26" s="97"/>
      <c r="AL26" s="97"/>
      <c r="AM26" s="97"/>
      <c r="AN26" s="97"/>
      <c r="AO26" s="97"/>
      <c r="AP26" s="142"/>
      <c r="AQ26" s="97"/>
      <c r="AR26" s="97"/>
      <c r="AS26" s="97"/>
      <c r="AT26" s="97"/>
      <c r="AU26" s="97"/>
      <c r="AX26" s="22"/>
      <c r="BA26" s="23"/>
      <c r="BB26" s="338"/>
      <c r="BC26" s="49">
        <v>1</v>
      </c>
      <c r="BD26" s="459" t="str">
        <f>AE179</f>
        <v>飯塚少年ＳＣ</v>
      </c>
      <c r="BE26" s="459"/>
      <c r="BF26" s="459"/>
      <c r="BG26" s="22"/>
      <c r="BH26" s="22"/>
      <c r="BI26" s="22"/>
      <c r="BJ26" s="22"/>
      <c r="BK26" s="338"/>
      <c r="BL26" s="49">
        <v>1</v>
      </c>
      <c r="BM26" s="459" t="str">
        <f>AE181</f>
        <v>中丸ＳＳＳ</v>
      </c>
      <c r="BN26" s="459"/>
      <c r="BO26" s="459"/>
      <c r="BP26" s="22"/>
      <c r="BQ26" s="22"/>
      <c r="BR26" s="338"/>
      <c r="BS26" s="49">
        <v>1</v>
      </c>
      <c r="BT26" s="459" t="str">
        <f>AE183</f>
        <v>小名浜FC</v>
      </c>
      <c r="BU26" s="459"/>
      <c r="BV26" s="459"/>
      <c r="BY26" s="85"/>
      <c r="BZ26" s="83"/>
      <c r="CA26" s="83"/>
      <c r="CB26" s="83"/>
      <c r="CD26" s="97"/>
      <c r="CE26" s="97"/>
      <c r="CF26" s="97"/>
      <c r="CG26" s="97"/>
      <c r="CH26" s="97"/>
      <c r="CI26" s="97"/>
      <c r="CJ26" s="97"/>
      <c r="CK26" s="142"/>
      <c r="CL26" s="97"/>
      <c r="CM26" s="97"/>
      <c r="CN26" s="97"/>
      <c r="CO26" s="97"/>
      <c r="CP26" s="97"/>
    </row>
    <row r="27" spans="3:94" ht="21.95" hidden="1" customHeight="1" x14ac:dyDescent="0.2">
      <c r="C27" s="22"/>
      <c r="D27" s="22"/>
      <c r="E27" s="22"/>
      <c r="F27" s="22"/>
      <c r="G27" s="49"/>
      <c r="H27" s="253">
        <v>2</v>
      </c>
      <c r="I27" s="328" t="s">
        <v>177</v>
      </c>
      <c r="J27" s="329"/>
      <c r="K27" s="330"/>
      <c r="L27" s="260"/>
      <c r="M27" s="260"/>
      <c r="N27" s="260"/>
      <c r="O27" s="260"/>
      <c r="P27" s="259"/>
      <c r="Q27" s="258">
        <v>2</v>
      </c>
      <c r="R27" s="462" t="s">
        <v>163</v>
      </c>
      <c r="S27" s="463"/>
      <c r="T27" s="464"/>
      <c r="U27" s="260"/>
      <c r="V27" s="260"/>
      <c r="W27" s="259"/>
      <c r="X27" s="258">
        <v>2</v>
      </c>
      <c r="Y27" s="328" t="s">
        <v>176</v>
      </c>
      <c r="Z27" s="329"/>
      <c r="AA27" s="330"/>
      <c r="AD27" s="3">
        <v>27</v>
      </c>
      <c r="AE27" s="289"/>
      <c r="AF27" s="290"/>
      <c r="AG27" s="291"/>
      <c r="AH27" s="95"/>
      <c r="AI27" s="99"/>
      <c r="AJ27" s="99"/>
      <c r="AK27" s="99"/>
      <c r="AL27" s="99"/>
      <c r="AM27" s="99"/>
      <c r="AN27" s="99"/>
      <c r="AO27" s="99"/>
      <c r="AP27" s="143"/>
      <c r="AQ27" s="99"/>
      <c r="AR27" s="99"/>
      <c r="AS27" s="99"/>
      <c r="AT27" s="99"/>
      <c r="AU27" s="99"/>
      <c r="AX27" s="22"/>
      <c r="BA27" s="23"/>
      <c r="BB27" s="338"/>
      <c r="BC27" s="49">
        <v>2</v>
      </c>
      <c r="BD27" s="459" t="str">
        <f>AE212</f>
        <v>吉田ＳＳＳ</v>
      </c>
      <c r="BE27" s="459"/>
      <c r="BF27" s="459"/>
      <c r="BG27" s="22"/>
      <c r="BH27" s="22"/>
      <c r="BI27" s="22"/>
      <c r="BJ27" s="22"/>
      <c r="BK27" s="338"/>
      <c r="BL27" s="49">
        <v>2</v>
      </c>
      <c r="BM27" s="459" t="str">
        <f>AE214</f>
        <v>セントラルFC</v>
      </c>
      <c r="BN27" s="459"/>
      <c r="BO27" s="459"/>
      <c r="BP27" s="22"/>
      <c r="BQ27" s="22"/>
      <c r="BR27" s="338"/>
      <c r="BS27" s="49">
        <v>2</v>
      </c>
      <c r="BT27" s="459" t="str">
        <f>AE216</f>
        <v>サウス宇都宮</v>
      </c>
      <c r="BU27" s="459"/>
      <c r="BV27" s="459"/>
      <c r="BY27" s="85"/>
      <c r="BZ27" s="83"/>
      <c r="CA27" s="83"/>
      <c r="CB27" s="83"/>
      <c r="CD27" s="99"/>
      <c r="CE27" s="99"/>
      <c r="CF27" s="99"/>
      <c r="CG27" s="99"/>
      <c r="CH27" s="99"/>
      <c r="CI27" s="99"/>
      <c r="CJ27" s="99"/>
      <c r="CK27" s="143"/>
      <c r="CL27" s="99"/>
      <c r="CM27" s="99"/>
      <c r="CN27" s="99"/>
      <c r="CO27" s="99"/>
      <c r="CP27" s="99"/>
    </row>
    <row r="28" spans="3:94" ht="21.95" hidden="1" customHeight="1" x14ac:dyDescent="0.2">
      <c r="C28" s="22"/>
      <c r="D28" s="22"/>
      <c r="E28" s="22"/>
      <c r="F28" s="22"/>
      <c r="G28" s="49"/>
      <c r="H28" s="253">
        <v>3</v>
      </c>
      <c r="I28" s="336" t="s">
        <v>182</v>
      </c>
      <c r="J28" s="336"/>
      <c r="K28" s="336"/>
      <c r="L28" s="260"/>
      <c r="M28" s="260"/>
      <c r="N28" s="260"/>
      <c r="O28" s="260"/>
      <c r="P28" s="259"/>
      <c r="Q28" s="258">
        <v>3</v>
      </c>
      <c r="R28" s="326" t="s">
        <v>185</v>
      </c>
      <c r="S28" s="326"/>
      <c r="T28" s="326"/>
      <c r="U28" s="260"/>
      <c r="V28" s="260"/>
      <c r="W28" s="259"/>
      <c r="X28" s="258">
        <v>3</v>
      </c>
      <c r="Y28" s="326" t="s">
        <v>165</v>
      </c>
      <c r="Z28" s="326"/>
      <c r="AA28" s="326"/>
      <c r="AD28" s="3">
        <v>28</v>
      </c>
      <c r="AE28" s="289"/>
      <c r="AF28" s="290"/>
      <c r="AG28" s="291"/>
      <c r="AH28" s="83"/>
      <c r="AI28" s="97"/>
      <c r="AJ28" s="97"/>
      <c r="AK28" s="97"/>
      <c r="AL28" s="97"/>
      <c r="AM28" s="97"/>
      <c r="AN28" s="97"/>
      <c r="AO28" s="97"/>
      <c r="AP28" s="142"/>
      <c r="AQ28" s="97"/>
      <c r="AR28" s="97"/>
      <c r="AS28" s="97"/>
      <c r="AT28" s="97"/>
      <c r="AU28" s="97"/>
      <c r="AX28" s="22"/>
      <c r="BA28" s="23"/>
      <c r="BB28" s="338"/>
      <c r="BC28" s="49">
        <v>3</v>
      </c>
      <c r="BD28" s="459" t="str">
        <f>AE245</f>
        <v>Ｋ.Ｍ.Ｕ.21</v>
      </c>
      <c r="BE28" s="459"/>
      <c r="BF28" s="459"/>
      <c r="BG28" s="22"/>
      <c r="BH28" s="22"/>
      <c r="BI28" s="22"/>
      <c r="BJ28" s="22"/>
      <c r="BK28" s="338"/>
      <c r="BL28" s="49">
        <v>3</v>
      </c>
      <c r="BM28" s="459" t="str">
        <f>AE247</f>
        <v>大子ＳＳＳ</v>
      </c>
      <c r="BN28" s="459"/>
      <c r="BO28" s="459"/>
      <c r="BP28" s="22"/>
      <c r="BQ28" s="22"/>
      <c r="BR28" s="338"/>
      <c r="BS28" s="49">
        <v>3</v>
      </c>
      <c r="BT28" s="459" t="str">
        <f>AE249</f>
        <v>与野鈴谷ＳＳＳ</v>
      </c>
      <c r="BU28" s="459"/>
      <c r="BV28" s="459"/>
      <c r="BY28" s="85"/>
      <c r="BZ28" s="83"/>
      <c r="CA28" s="83"/>
      <c r="CB28" s="83"/>
      <c r="CD28" s="97"/>
      <c r="CE28" s="97"/>
      <c r="CF28" s="97"/>
      <c r="CG28" s="97"/>
      <c r="CH28" s="97"/>
      <c r="CI28" s="97"/>
      <c r="CJ28" s="97"/>
      <c r="CK28" s="142"/>
      <c r="CL28" s="97"/>
      <c r="CM28" s="97"/>
      <c r="CN28" s="97"/>
      <c r="CO28" s="97"/>
      <c r="CP28" s="97"/>
    </row>
    <row r="29" spans="3:94" ht="21.95" hidden="1" customHeight="1" x14ac:dyDescent="0.2"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D29" s="3">
        <v>29</v>
      </c>
      <c r="AE29" s="289"/>
      <c r="AF29" s="290"/>
      <c r="AG29" s="291"/>
      <c r="AH29" s="83"/>
      <c r="AI29" s="97"/>
      <c r="AJ29" s="97"/>
      <c r="AK29" s="97"/>
      <c r="AL29" s="97"/>
      <c r="AM29" s="97"/>
      <c r="AN29" s="97"/>
      <c r="AO29" s="97"/>
      <c r="AP29" s="142"/>
      <c r="AQ29" s="97"/>
      <c r="AR29" s="97"/>
      <c r="AS29" s="97"/>
      <c r="AT29" s="97"/>
      <c r="AU29" s="97"/>
      <c r="AX29" s="22"/>
      <c r="BA29" s="23"/>
      <c r="BB29" s="22"/>
      <c r="BC29" s="22"/>
      <c r="BD29" s="51"/>
      <c r="BE29" s="51"/>
      <c r="BF29" s="51"/>
      <c r="BG29" s="22"/>
      <c r="BH29" s="22"/>
      <c r="BI29" s="22"/>
      <c r="BJ29" s="22"/>
      <c r="BK29" s="22"/>
      <c r="BL29" s="22"/>
      <c r="BM29" s="51"/>
      <c r="BN29" s="51"/>
      <c r="BO29" s="51"/>
      <c r="BP29" s="22"/>
      <c r="BQ29" s="22"/>
      <c r="BR29" s="22"/>
      <c r="BS29" s="22"/>
      <c r="BT29" s="22"/>
      <c r="BU29" s="22"/>
      <c r="BV29" s="22"/>
      <c r="BY29" s="85"/>
      <c r="BZ29" s="83"/>
      <c r="CA29" s="83"/>
      <c r="CB29" s="83"/>
      <c r="CD29" s="97"/>
      <c r="CE29" s="97"/>
      <c r="CF29" s="97"/>
      <c r="CG29" s="97"/>
      <c r="CH29" s="97"/>
      <c r="CI29" s="97"/>
      <c r="CJ29" s="97"/>
      <c r="CK29" s="142"/>
      <c r="CL29" s="97"/>
      <c r="CM29" s="97"/>
      <c r="CN29" s="97"/>
      <c r="CO29" s="97"/>
      <c r="CP29" s="97"/>
    </row>
    <row r="30" spans="3:94" ht="21.95" hidden="1" customHeight="1" x14ac:dyDescent="0.2">
      <c r="C30" s="22"/>
      <c r="D30" s="22"/>
      <c r="E30" s="22"/>
      <c r="F30" s="22"/>
      <c r="G30" s="49" t="s">
        <v>30</v>
      </c>
      <c r="H30" s="253">
        <v>1</v>
      </c>
      <c r="I30" s="325" t="s">
        <v>161</v>
      </c>
      <c r="J30" s="325"/>
      <c r="K30" s="325"/>
      <c r="L30" s="260"/>
      <c r="M30" s="260"/>
      <c r="N30" s="260"/>
      <c r="O30" s="260"/>
      <c r="P30" s="259" t="s">
        <v>34</v>
      </c>
      <c r="Q30" s="258">
        <v>1</v>
      </c>
      <c r="R30" s="325" t="s">
        <v>178</v>
      </c>
      <c r="S30" s="325"/>
      <c r="T30" s="325"/>
      <c r="U30" s="260"/>
      <c r="V30" s="260"/>
      <c r="W30" s="259" t="s">
        <v>38</v>
      </c>
      <c r="X30" s="258">
        <v>1</v>
      </c>
      <c r="Y30" s="325" t="s">
        <v>170</v>
      </c>
      <c r="Z30" s="325"/>
      <c r="AA30" s="325"/>
      <c r="AD30" s="3">
        <v>30</v>
      </c>
      <c r="AE30" s="289"/>
      <c r="AF30" s="290"/>
      <c r="AG30" s="291"/>
      <c r="AH30" s="95"/>
      <c r="AI30" s="99"/>
      <c r="AJ30" s="99"/>
      <c r="AK30" s="99"/>
      <c r="AL30" s="99"/>
      <c r="AM30" s="99"/>
      <c r="AN30" s="99"/>
      <c r="AO30" s="99"/>
      <c r="AP30" s="143"/>
      <c r="AQ30" s="99"/>
      <c r="AR30" s="99"/>
      <c r="AS30" s="99"/>
      <c r="AT30" s="99"/>
      <c r="AU30" s="99"/>
      <c r="AX30" s="22"/>
      <c r="BA30" s="23"/>
      <c r="BB30" s="338" t="s">
        <v>30</v>
      </c>
      <c r="BC30" s="49">
        <v>1</v>
      </c>
      <c r="BD30" s="459" t="str">
        <f>AE81</f>
        <v>ＦＣ石岡</v>
      </c>
      <c r="BE30" s="459"/>
      <c r="BF30" s="459"/>
      <c r="BG30" s="22"/>
      <c r="BH30" s="22"/>
      <c r="BI30" s="22"/>
      <c r="BJ30" s="22"/>
      <c r="BK30" s="338" t="s">
        <v>34</v>
      </c>
      <c r="BL30" s="49">
        <v>1</v>
      </c>
      <c r="BM30" s="459" t="str">
        <f>AE83</f>
        <v>アステルFC</v>
      </c>
      <c r="BN30" s="459"/>
      <c r="BO30" s="459"/>
      <c r="BP30" s="22"/>
      <c r="BQ30" s="22"/>
      <c r="BR30" s="338" t="s">
        <v>38</v>
      </c>
      <c r="BS30" s="49">
        <v>1</v>
      </c>
      <c r="BT30" s="459" t="str">
        <f>AE85</f>
        <v>真岡選抜ＷＥＳＴ</v>
      </c>
      <c r="BU30" s="459"/>
      <c r="BV30" s="459"/>
      <c r="BY30" s="85"/>
      <c r="BZ30" s="83"/>
      <c r="CA30" s="83"/>
      <c r="CB30" s="83"/>
      <c r="CD30" s="99"/>
      <c r="CE30" s="99"/>
      <c r="CF30" s="99"/>
      <c r="CG30" s="99"/>
      <c r="CH30" s="99"/>
      <c r="CI30" s="99"/>
      <c r="CJ30" s="99"/>
      <c r="CK30" s="143"/>
      <c r="CL30" s="99"/>
      <c r="CM30" s="99"/>
      <c r="CN30" s="99"/>
      <c r="CO30" s="99"/>
      <c r="CP30" s="99"/>
    </row>
    <row r="31" spans="3:94" ht="21.95" hidden="1" customHeight="1" x14ac:dyDescent="0.2">
      <c r="C31" s="22"/>
      <c r="D31" s="22"/>
      <c r="E31" s="22"/>
      <c r="F31" s="22"/>
      <c r="G31" s="49"/>
      <c r="H31" s="253">
        <v>2</v>
      </c>
      <c r="I31" s="328" t="s">
        <v>188</v>
      </c>
      <c r="J31" s="329"/>
      <c r="K31" s="330"/>
      <c r="L31" s="260"/>
      <c r="M31" s="260"/>
      <c r="N31" s="260"/>
      <c r="O31" s="260"/>
      <c r="P31" s="259"/>
      <c r="Q31" s="258">
        <v>2</v>
      </c>
      <c r="R31" s="328" t="s">
        <v>173</v>
      </c>
      <c r="S31" s="329"/>
      <c r="T31" s="330"/>
      <c r="U31" s="260"/>
      <c r="V31" s="260"/>
      <c r="W31" s="259"/>
      <c r="X31" s="258">
        <v>2</v>
      </c>
      <c r="Y31" s="328" t="s">
        <v>162</v>
      </c>
      <c r="Z31" s="329"/>
      <c r="AA31" s="330"/>
      <c r="AD31" s="3">
        <v>31</v>
      </c>
      <c r="AE31" s="289"/>
      <c r="AF31" s="290"/>
      <c r="AG31" s="291"/>
      <c r="AH31" s="83"/>
      <c r="AI31" s="97"/>
      <c r="AJ31" s="97"/>
      <c r="AK31" s="97"/>
      <c r="AL31" s="97"/>
      <c r="AM31" s="97"/>
      <c r="AN31" s="97"/>
      <c r="AO31" s="97"/>
      <c r="AP31" s="142"/>
      <c r="AQ31" s="97"/>
      <c r="AR31" s="97"/>
      <c r="AS31" s="97"/>
      <c r="AT31" s="97"/>
      <c r="AU31" s="97"/>
      <c r="AX31" s="22"/>
      <c r="AY31" s="22"/>
      <c r="AZ31" s="22"/>
      <c r="BA31" s="22"/>
      <c r="BB31" s="338"/>
      <c r="BC31" s="49">
        <v>2</v>
      </c>
      <c r="BD31" s="459" t="str">
        <f>AE114</f>
        <v>石神ＳＳＳ</v>
      </c>
      <c r="BE31" s="459"/>
      <c r="BF31" s="459"/>
      <c r="BG31" s="22"/>
      <c r="BH31" s="22"/>
      <c r="BI31" s="22"/>
      <c r="BJ31" s="22"/>
      <c r="BK31" s="338"/>
      <c r="BL31" s="49">
        <v>2</v>
      </c>
      <c r="BM31" s="459" t="str">
        <f>AE116</f>
        <v>久喜東ＦＣ</v>
      </c>
      <c r="BN31" s="459"/>
      <c r="BO31" s="459"/>
      <c r="BP31" s="22"/>
      <c r="BQ31" s="22"/>
      <c r="BR31" s="338"/>
      <c r="BS31" s="49">
        <v>2</v>
      </c>
      <c r="BT31" s="459" t="str">
        <f>AE118</f>
        <v>岩瀬 ＦＣ</v>
      </c>
      <c r="BU31" s="459"/>
      <c r="BV31" s="459"/>
      <c r="BY31" s="85"/>
      <c r="BZ31" s="83"/>
      <c r="CA31" s="83"/>
      <c r="CB31" s="83"/>
      <c r="CD31" s="97"/>
      <c r="CE31" s="97"/>
      <c r="CF31" s="97"/>
      <c r="CG31" s="97"/>
      <c r="CH31" s="97"/>
      <c r="CI31" s="97"/>
      <c r="CJ31" s="97"/>
      <c r="CK31" s="142"/>
      <c r="CL31" s="97"/>
      <c r="CM31" s="97"/>
      <c r="CN31" s="97"/>
      <c r="CO31" s="97"/>
      <c r="CP31" s="97"/>
    </row>
    <row r="32" spans="3:94" ht="21.95" hidden="1" customHeight="1" x14ac:dyDescent="0.2">
      <c r="C32" s="22"/>
      <c r="D32" s="22"/>
      <c r="E32" s="22"/>
      <c r="F32" s="22"/>
      <c r="G32" s="49"/>
      <c r="H32" s="253">
        <v>3</v>
      </c>
      <c r="I32" s="336" t="s">
        <v>189</v>
      </c>
      <c r="J32" s="336"/>
      <c r="K32" s="336"/>
      <c r="L32" s="260"/>
      <c r="M32" s="260"/>
      <c r="N32" s="260"/>
      <c r="O32" s="260"/>
      <c r="P32" s="259"/>
      <c r="Q32" s="258">
        <v>3</v>
      </c>
      <c r="R32" s="336" t="s">
        <v>191</v>
      </c>
      <c r="S32" s="336"/>
      <c r="T32" s="336"/>
      <c r="U32" s="260"/>
      <c r="V32" s="260"/>
      <c r="W32" s="259"/>
      <c r="X32" s="258">
        <v>3</v>
      </c>
      <c r="Y32" s="336" t="s">
        <v>180</v>
      </c>
      <c r="Z32" s="336"/>
      <c r="AA32" s="336"/>
      <c r="AD32" s="3">
        <v>32</v>
      </c>
      <c r="AE32" s="289"/>
      <c r="AF32" s="290"/>
      <c r="AG32" s="291"/>
      <c r="AH32" s="83"/>
      <c r="AI32" s="97"/>
      <c r="AJ32" s="97"/>
      <c r="AK32" s="97"/>
      <c r="AL32" s="97"/>
      <c r="AM32" s="97"/>
      <c r="AN32" s="97"/>
      <c r="AO32" s="97"/>
      <c r="AP32" s="142"/>
      <c r="AQ32" s="97"/>
      <c r="AR32" s="97"/>
      <c r="AS32" s="97"/>
      <c r="AT32" s="97"/>
      <c r="AU32" s="97"/>
      <c r="AX32" s="22"/>
      <c r="AY32" s="22"/>
      <c r="AZ32" s="22"/>
      <c r="BA32" s="22"/>
      <c r="BB32" s="338"/>
      <c r="BC32" s="49">
        <v>3</v>
      </c>
      <c r="BD32" s="459" t="str">
        <f>AE147</f>
        <v>真岡選抜ＥＡＳＴ</v>
      </c>
      <c r="BE32" s="459"/>
      <c r="BF32" s="459"/>
      <c r="BG32" s="22"/>
      <c r="BH32" s="22"/>
      <c r="BI32" s="22"/>
      <c r="BJ32" s="22"/>
      <c r="BK32" s="338"/>
      <c r="BL32" s="49">
        <v>3</v>
      </c>
      <c r="BM32" s="459" t="str">
        <f>AE149</f>
        <v>野原グランディオス</v>
      </c>
      <c r="BN32" s="459"/>
      <c r="BO32" s="459"/>
      <c r="BP32" s="22"/>
      <c r="BQ32" s="22"/>
      <c r="BR32" s="338"/>
      <c r="BS32" s="49">
        <v>3</v>
      </c>
      <c r="BT32" s="459" t="str">
        <f>AE151</f>
        <v>FC原一</v>
      </c>
      <c r="BU32" s="459"/>
      <c r="BV32" s="459"/>
      <c r="BY32" s="85"/>
      <c r="BZ32" s="83"/>
      <c r="CA32" s="83"/>
      <c r="CB32" s="83"/>
      <c r="CD32" s="97"/>
      <c r="CE32" s="97"/>
      <c r="CF32" s="97"/>
      <c r="CG32" s="97"/>
      <c r="CH32" s="97"/>
      <c r="CI32" s="97"/>
      <c r="CJ32" s="97"/>
      <c r="CK32" s="142"/>
      <c r="CL32" s="97"/>
      <c r="CM32" s="97"/>
      <c r="CN32" s="97"/>
      <c r="CO32" s="97"/>
      <c r="CP32" s="97"/>
    </row>
    <row r="33" spans="1:94" ht="21.95" hidden="1" customHeight="1" x14ac:dyDescent="0.2">
      <c r="C33" s="22"/>
      <c r="D33" s="22"/>
      <c r="E33" s="22"/>
      <c r="F33" s="22"/>
      <c r="G33" s="49"/>
      <c r="H33" s="86"/>
      <c r="I33" s="254"/>
      <c r="J33" s="254"/>
      <c r="K33" s="255"/>
      <c r="L33" s="22"/>
      <c r="M33" s="22"/>
      <c r="N33" s="22"/>
      <c r="O33" s="22"/>
      <c r="P33" s="49"/>
      <c r="Q33" s="86"/>
      <c r="R33" s="254"/>
      <c r="S33" s="254"/>
      <c r="T33" s="255"/>
      <c r="U33" s="22"/>
      <c r="V33" s="22"/>
      <c r="W33" s="49"/>
      <c r="X33" s="86"/>
      <c r="Y33" s="254"/>
      <c r="Z33" s="254"/>
      <c r="AA33" s="255"/>
      <c r="AD33" s="3">
        <v>33</v>
      </c>
      <c r="AE33" s="289"/>
      <c r="AF33" s="290"/>
      <c r="AG33" s="291"/>
      <c r="AH33" s="83"/>
      <c r="AI33" s="97"/>
      <c r="AJ33" s="97"/>
      <c r="AK33" s="97"/>
      <c r="AL33" s="97"/>
      <c r="AM33" s="97"/>
      <c r="AN33" s="97"/>
      <c r="AO33" s="97"/>
      <c r="AP33" s="142"/>
      <c r="AQ33" s="97"/>
      <c r="AR33" s="97"/>
      <c r="AS33" s="97"/>
      <c r="AT33" s="97"/>
      <c r="AU33" s="97"/>
      <c r="AX33" s="22"/>
      <c r="AY33" s="22"/>
      <c r="AZ33" s="489" t="s">
        <v>68</v>
      </c>
      <c r="BA33" s="489"/>
      <c r="BB33" s="338"/>
      <c r="BC33" s="490"/>
      <c r="BD33" s="491"/>
      <c r="BE33" s="491"/>
      <c r="BF33" s="492"/>
      <c r="BG33" s="489" t="str">
        <f>AY18</f>
        <v>敢闘賞リーグ</v>
      </c>
      <c r="BH33" s="489"/>
      <c r="BI33" s="489"/>
      <c r="BJ33" s="124"/>
      <c r="BK33" s="338"/>
      <c r="BL33" s="490"/>
      <c r="BM33" s="491"/>
      <c r="BN33" s="491"/>
      <c r="BO33" s="492"/>
      <c r="BP33" s="489" t="str">
        <f>AY20</f>
        <v>フェアープレイ賞リーグ</v>
      </c>
      <c r="BQ33" s="489"/>
      <c r="BR33" s="338"/>
      <c r="BS33" s="490"/>
      <c r="BT33" s="491"/>
      <c r="BU33" s="491"/>
      <c r="BV33" s="492"/>
      <c r="BY33" s="85"/>
      <c r="BZ33" s="83"/>
      <c r="CA33" s="83"/>
      <c r="CB33" s="83"/>
      <c r="CD33" s="97"/>
      <c r="CE33" s="97"/>
      <c r="CF33" s="97"/>
      <c r="CG33" s="97"/>
      <c r="CH33" s="97"/>
      <c r="CI33" s="97"/>
      <c r="CJ33" s="97"/>
      <c r="CK33" s="142"/>
      <c r="CL33" s="97"/>
      <c r="CM33" s="97"/>
      <c r="CN33" s="97"/>
      <c r="CO33" s="97"/>
      <c r="CP33" s="97"/>
    </row>
    <row r="34" spans="1:94" ht="21.95" hidden="1" customHeight="1" x14ac:dyDescent="0.2">
      <c r="C34" s="22"/>
      <c r="D34" s="22"/>
      <c r="E34" s="22"/>
      <c r="F34" s="22"/>
      <c r="G34" s="49"/>
      <c r="H34" s="253">
        <v>1</v>
      </c>
      <c r="I34" s="325" t="s">
        <v>160</v>
      </c>
      <c r="J34" s="325"/>
      <c r="K34" s="325"/>
      <c r="L34" s="260"/>
      <c r="M34" s="260"/>
      <c r="N34" s="260"/>
      <c r="O34" s="260"/>
      <c r="P34" s="259"/>
      <c r="Q34" s="258">
        <v>1</v>
      </c>
      <c r="R34" s="325" t="s">
        <v>179</v>
      </c>
      <c r="S34" s="325"/>
      <c r="T34" s="325"/>
      <c r="U34" s="260"/>
      <c r="V34" s="260"/>
      <c r="W34" s="259"/>
      <c r="X34" s="258">
        <v>1</v>
      </c>
      <c r="Y34" s="325" t="s">
        <v>144</v>
      </c>
      <c r="Z34" s="325"/>
      <c r="AA34" s="325"/>
      <c r="AD34" s="3">
        <v>34</v>
      </c>
      <c r="AE34" s="289"/>
      <c r="AF34" s="290"/>
      <c r="AG34" s="291"/>
      <c r="AH34" s="83"/>
      <c r="AI34" s="97"/>
      <c r="AJ34" s="97"/>
      <c r="AK34" s="97"/>
      <c r="AL34" s="97"/>
      <c r="AM34" s="97"/>
      <c r="AN34" s="97"/>
      <c r="AO34" s="97"/>
      <c r="AP34" s="142"/>
      <c r="AQ34" s="97"/>
      <c r="AR34" s="97"/>
      <c r="AS34" s="97"/>
      <c r="AT34" s="97"/>
      <c r="AU34" s="97"/>
      <c r="BA34" s="22"/>
      <c r="BB34" s="338"/>
      <c r="BC34" s="49">
        <v>1</v>
      </c>
      <c r="BD34" s="459" t="str">
        <f>AE180</f>
        <v>バジェルボ・ブルサン</v>
      </c>
      <c r="BE34" s="459"/>
      <c r="BF34" s="459"/>
      <c r="BG34" s="22"/>
      <c r="BH34" s="22"/>
      <c r="BI34" s="22"/>
      <c r="BJ34" s="22"/>
      <c r="BK34" s="338"/>
      <c r="BL34" s="49">
        <v>1</v>
      </c>
      <c r="BM34" s="459" t="str">
        <f>AE182</f>
        <v>木崎ＳＳＳ</v>
      </c>
      <c r="BN34" s="459"/>
      <c r="BO34" s="459"/>
      <c r="BP34" s="22"/>
      <c r="BQ34" s="22"/>
      <c r="BR34" s="338"/>
      <c r="BS34" s="49">
        <v>1</v>
      </c>
      <c r="BT34" s="459" t="str">
        <f>AE184</f>
        <v>卯の花SC</v>
      </c>
      <c r="BU34" s="459"/>
      <c r="BV34" s="459"/>
      <c r="BY34" s="85"/>
      <c r="BZ34" s="83"/>
      <c r="CA34" s="83"/>
      <c r="CB34" s="83"/>
      <c r="CD34" s="97"/>
      <c r="CE34" s="97"/>
      <c r="CF34" s="97"/>
      <c r="CG34" s="97"/>
      <c r="CH34" s="97"/>
      <c r="CI34" s="97"/>
      <c r="CJ34" s="97"/>
      <c r="CK34" s="142"/>
      <c r="CL34" s="97"/>
      <c r="CM34" s="97"/>
      <c r="CN34" s="97"/>
      <c r="CO34" s="97"/>
      <c r="CP34" s="97"/>
    </row>
    <row r="35" spans="1:94" ht="21.75" hidden="1" customHeight="1" x14ac:dyDescent="0.2">
      <c r="C35" s="22"/>
      <c r="D35" s="22"/>
      <c r="E35" s="22"/>
      <c r="F35" s="22"/>
      <c r="G35" s="49"/>
      <c r="H35" s="253">
        <v>2</v>
      </c>
      <c r="I35" s="460" t="s">
        <v>186</v>
      </c>
      <c r="J35" s="460"/>
      <c r="K35" s="460"/>
      <c r="L35" s="260"/>
      <c r="M35" s="260"/>
      <c r="N35" s="260"/>
      <c r="O35" s="260"/>
      <c r="P35" s="259"/>
      <c r="Q35" s="258">
        <v>2</v>
      </c>
      <c r="R35" s="460" t="s">
        <v>184</v>
      </c>
      <c r="S35" s="460"/>
      <c r="T35" s="460"/>
      <c r="U35" s="260"/>
      <c r="V35" s="260"/>
      <c r="W35" s="259"/>
      <c r="X35" s="258">
        <v>2</v>
      </c>
      <c r="Y35" s="328" t="s">
        <v>183</v>
      </c>
      <c r="Z35" s="329"/>
      <c r="AA35" s="330"/>
      <c r="AD35" s="3">
        <v>35</v>
      </c>
      <c r="AE35" s="289"/>
      <c r="AF35" s="290"/>
      <c r="AG35" s="291"/>
      <c r="AH35" s="83"/>
      <c r="AI35" s="97"/>
      <c r="AJ35" s="97"/>
      <c r="AK35" s="97"/>
      <c r="AL35" s="97"/>
      <c r="AM35" s="97"/>
      <c r="AN35" s="97"/>
      <c r="AO35" s="97"/>
      <c r="AP35" s="142"/>
      <c r="AQ35" s="97"/>
      <c r="AR35" s="97"/>
      <c r="AS35" s="97"/>
      <c r="AT35" s="97"/>
      <c r="AU35" s="97"/>
      <c r="BA35" s="22"/>
      <c r="BB35" s="338"/>
      <c r="BC35" s="49">
        <v>2</v>
      </c>
      <c r="BD35" s="459" t="str">
        <f>AE213</f>
        <v>大袋ＦＣ</v>
      </c>
      <c r="BE35" s="459"/>
      <c r="BF35" s="459"/>
      <c r="BG35" s="22"/>
      <c r="BH35" s="22"/>
      <c r="BI35" s="22"/>
      <c r="BJ35" s="22"/>
      <c r="BK35" s="338"/>
      <c r="BL35" s="49">
        <v>2</v>
      </c>
      <c r="BM35" s="459" t="str">
        <f>AE215</f>
        <v>ＦＣアネーロ</v>
      </c>
      <c r="BN35" s="459"/>
      <c r="BO35" s="459"/>
      <c r="BP35" s="22"/>
      <c r="BQ35" s="22"/>
      <c r="BR35" s="338"/>
      <c r="BS35" s="49">
        <v>2</v>
      </c>
      <c r="BT35" s="459" t="str">
        <f>AE217</f>
        <v>FC.BeVe</v>
      </c>
      <c r="BU35" s="459"/>
      <c r="BV35" s="459"/>
      <c r="BY35" s="85"/>
      <c r="BZ35" s="83"/>
      <c r="CA35" s="83"/>
      <c r="CB35" s="83"/>
      <c r="CD35" s="97"/>
      <c r="CE35" s="97"/>
      <c r="CF35" s="97"/>
      <c r="CG35" s="97"/>
      <c r="CH35" s="97"/>
      <c r="CI35" s="97"/>
      <c r="CJ35" s="97"/>
      <c r="CK35" s="142"/>
      <c r="CL35" s="97"/>
      <c r="CM35" s="97"/>
      <c r="CN35" s="97"/>
      <c r="CO35" s="97"/>
      <c r="CP35" s="97"/>
    </row>
    <row r="36" spans="1:94" ht="21.95" hidden="1" customHeight="1" x14ac:dyDescent="0.2">
      <c r="C36" s="22"/>
      <c r="D36" s="22"/>
      <c r="E36" s="22"/>
      <c r="F36" s="22"/>
      <c r="G36" s="49"/>
      <c r="H36" s="253">
        <v>3</v>
      </c>
      <c r="I36" s="326" t="s">
        <v>168</v>
      </c>
      <c r="J36" s="326"/>
      <c r="K36" s="326"/>
      <c r="L36" s="260"/>
      <c r="M36" s="260"/>
      <c r="N36" s="260"/>
      <c r="O36" s="260"/>
      <c r="P36" s="259"/>
      <c r="Q36" s="258">
        <v>3</v>
      </c>
      <c r="R36" s="326" t="s">
        <v>166</v>
      </c>
      <c r="S36" s="326"/>
      <c r="T36" s="326"/>
      <c r="U36" s="260"/>
      <c r="V36" s="260"/>
      <c r="W36" s="259"/>
      <c r="X36" s="258">
        <v>3</v>
      </c>
      <c r="Y36" s="331" t="s">
        <v>181</v>
      </c>
      <c r="Z36" s="332"/>
      <c r="AA36" s="333"/>
      <c r="AD36" s="3">
        <v>36</v>
      </c>
      <c r="AE36" s="258"/>
      <c r="AF36" s="262"/>
      <c r="AG36" s="263"/>
      <c r="AH36" s="83"/>
      <c r="AI36" s="97"/>
      <c r="AJ36" s="97"/>
      <c r="AK36" s="97"/>
      <c r="AL36" s="97"/>
      <c r="AM36" s="97"/>
      <c r="AN36" s="97"/>
      <c r="AO36" s="97"/>
      <c r="AP36" s="142"/>
      <c r="AQ36" s="97"/>
      <c r="AR36" s="97"/>
      <c r="AS36" s="97"/>
      <c r="AT36" s="97"/>
      <c r="AU36" s="97"/>
      <c r="BA36" s="22"/>
      <c r="BB36" s="338"/>
      <c r="BC36" s="49">
        <v>3</v>
      </c>
      <c r="BD36" s="459" t="str">
        <f>AE246</f>
        <v>栃木ＵＶＡ</v>
      </c>
      <c r="BE36" s="459"/>
      <c r="BF36" s="459"/>
      <c r="BG36" s="22"/>
      <c r="BH36" s="22"/>
      <c r="BI36" s="22"/>
      <c r="BJ36" s="22"/>
      <c r="BK36" s="338"/>
      <c r="BL36" s="49">
        <v>3</v>
      </c>
      <c r="BM36" s="459" t="str">
        <f>AE248</f>
        <v>下館小あしかび</v>
      </c>
      <c r="BN36" s="459"/>
      <c r="BO36" s="459"/>
      <c r="BP36" s="22"/>
      <c r="BQ36" s="22"/>
      <c r="BR36" s="338"/>
      <c r="BS36" s="49">
        <v>3</v>
      </c>
      <c r="BT36" s="459" t="str">
        <f>AE250</f>
        <v>FC Carrera</v>
      </c>
      <c r="BU36" s="459"/>
      <c r="BV36" s="459"/>
      <c r="BY36" s="85"/>
      <c r="BZ36" s="83"/>
      <c r="CA36" s="83"/>
      <c r="CB36" s="83"/>
      <c r="CD36" s="97"/>
      <c r="CE36" s="97"/>
      <c r="CF36" s="97"/>
      <c r="CG36" s="97"/>
      <c r="CH36" s="97"/>
      <c r="CI36" s="97"/>
      <c r="CJ36" s="97"/>
      <c r="CK36" s="142"/>
      <c r="CL36" s="97"/>
      <c r="CM36" s="97"/>
      <c r="CN36" s="97"/>
      <c r="CO36" s="97"/>
      <c r="CP36" s="97"/>
    </row>
    <row r="37" spans="1:94" ht="21.95" hidden="1" customHeight="1" x14ac:dyDescent="0.2">
      <c r="C37" s="22"/>
      <c r="D37" s="22"/>
      <c r="E37" s="22"/>
      <c r="F37" s="22"/>
      <c r="G37" s="22"/>
      <c r="AC37" s="3"/>
      <c r="AI37" s="98"/>
      <c r="AJ37" s="98"/>
      <c r="AK37" s="98"/>
      <c r="AL37" s="98"/>
      <c r="AM37" s="98"/>
      <c r="AN37" s="98"/>
      <c r="AO37" s="98"/>
      <c r="AP37" s="140"/>
      <c r="AQ37" s="98"/>
      <c r="AR37" s="98"/>
      <c r="AS37" s="98"/>
      <c r="AT37" s="98"/>
      <c r="AU37" s="98"/>
      <c r="BA37" s="22"/>
      <c r="BB37" s="22"/>
      <c r="BY37" s="85"/>
      <c r="BZ37" s="83"/>
      <c r="CA37" s="83"/>
      <c r="CB37" s="83"/>
      <c r="CD37" s="98"/>
      <c r="CE37" s="98"/>
      <c r="CF37" s="98"/>
      <c r="CG37" s="98"/>
      <c r="CH37" s="98"/>
      <c r="CI37" s="98"/>
      <c r="CJ37" s="98"/>
      <c r="CK37" s="140"/>
      <c r="CL37" s="98"/>
      <c r="CM37" s="98"/>
      <c r="CN37" s="98"/>
      <c r="CO37" s="98"/>
      <c r="CP37" s="98"/>
    </row>
    <row r="38" spans="1:94" ht="21.95" hidden="1" customHeight="1" x14ac:dyDescent="0.15">
      <c r="AI38" s="98"/>
      <c r="AJ38" s="98"/>
      <c r="AK38" s="98"/>
      <c r="AL38" s="98"/>
      <c r="AM38" s="98"/>
      <c r="AN38" s="98"/>
      <c r="AO38" s="98"/>
      <c r="AP38" s="140"/>
      <c r="AQ38" s="98"/>
      <c r="AR38" s="98"/>
      <c r="AS38" s="98"/>
      <c r="AT38" s="98"/>
      <c r="AU38" s="98"/>
      <c r="CD38" s="98"/>
      <c r="CE38" s="98"/>
      <c r="CF38" s="98"/>
      <c r="CG38" s="98"/>
      <c r="CH38" s="98"/>
      <c r="CI38" s="98"/>
      <c r="CJ38" s="98"/>
      <c r="CK38" s="140"/>
      <c r="CL38" s="98"/>
      <c r="CM38" s="98"/>
      <c r="CN38" s="98"/>
      <c r="CO38" s="98"/>
      <c r="CP38" s="98"/>
    </row>
    <row r="39" spans="1:94" ht="21.95" hidden="1" customHeight="1" x14ac:dyDescent="0.15">
      <c r="A39" s="382" t="str">
        <f>G13</f>
        <v>第 7 回 栃木県近隣サッカー大会 （Ｕ-12）</v>
      </c>
      <c r="B39" s="382"/>
      <c r="C39" s="382"/>
      <c r="D39" s="382"/>
      <c r="E39" s="382"/>
      <c r="F39" s="382"/>
      <c r="G39" s="382"/>
      <c r="H39" s="382"/>
      <c r="I39" s="382"/>
      <c r="J39" s="382"/>
      <c r="K39" s="382"/>
      <c r="L39" s="382"/>
      <c r="M39" s="382"/>
      <c r="N39" s="382"/>
      <c r="O39" s="382"/>
      <c r="P39" s="382"/>
      <c r="Q39" s="382"/>
      <c r="R39" s="382"/>
      <c r="S39" s="382"/>
      <c r="T39" s="382"/>
      <c r="U39" s="382"/>
      <c r="V39" s="382"/>
      <c r="W39" s="382"/>
      <c r="X39" s="382"/>
      <c r="Y39" s="382"/>
      <c r="Z39" s="382"/>
      <c r="AA39" s="382"/>
      <c r="AB39" s="382"/>
      <c r="AC39" s="382"/>
      <c r="AD39" s="382"/>
      <c r="AE39" s="382"/>
      <c r="AF39" s="382"/>
      <c r="AG39" s="382"/>
      <c r="AH39" s="21"/>
      <c r="AI39" s="101"/>
      <c r="AJ39" s="101"/>
      <c r="AK39" s="101"/>
      <c r="AL39" s="101"/>
      <c r="AM39" s="101"/>
      <c r="AN39" s="101"/>
      <c r="AO39" s="101"/>
      <c r="AP39" s="144"/>
      <c r="AQ39" s="101"/>
      <c r="AR39" s="101"/>
      <c r="AS39" s="101"/>
      <c r="AT39" s="101"/>
      <c r="AU39" s="101"/>
      <c r="CD39" s="101"/>
      <c r="CE39" s="101"/>
      <c r="CF39" s="101"/>
      <c r="CG39" s="101"/>
      <c r="CH39" s="101"/>
      <c r="CI39" s="101"/>
      <c r="CJ39" s="101"/>
      <c r="CK39" s="144"/>
      <c r="CL39" s="101"/>
      <c r="CM39" s="101"/>
      <c r="CN39" s="101"/>
      <c r="CO39" s="101"/>
      <c r="CP39" s="101"/>
    </row>
    <row r="40" spans="1:94" ht="12" hidden="1" customHeight="1" x14ac:dyDescent="0.15">
      <c r="AI40" s="98"/>
      <c r="AJ40" s="98"/>
      <c r="AK40" s="98"/>
      <c r="AL40" s="98"/>
      <c r="AM40" s="98"/>
      <c r="AN40" s="98"/>
      <c r="AO40" s="98"/>
      <c r="AP40" s="140"/>
      <c r="AQ40" s="98"/>
      <c r="AR40" s="98"/>
      <c r="AS40" s="98"/>
      <c r="AT40" s="98"/>
      <c r="AU40" s="98"/>
      <c r="CD40" s="98"/>
      <c r="CE40" s="98"/>
      <c r="CF40" s="98"/>
      <c r="CG40" s="98"/>
      <c r="CH40" s="98"/>
      <c r="CI40" s="98"/>
      <c r="CJ40" s="98"/>
      <c r="CK40" s="140"/>
      <c r="CL40" s="98"/>
      <c r="CM40" s="98"/>
      <c r="CN40" s="98"/>
      <c r="CO40" s="98"/>
      <c r="CP40" s="98"/>
    </row>
    <row r="41" spans="1:94" ht="20.100000000000001" hidden="1" customHeight="1" x14ac:dyDescent="0.15">
      <c r="V41" s="430" t="str">
        <f>G14</f>
        <v>≪１日目組み合わせ≫</v>
      </c>
      <c r="W41" s="430"/>
      <c r="X41" s="430"/>
      <c r="Y41" s="430"/>
      <c r="Z41" s="430"/>
      <c r="AA41" s="430"/>
      <c r="AB41" s="412" t="str">
        <f>L14</f>
        <v xml:space="preserve"> （12/21）</v>
      </c>
      <c r="AC41" s="412"/>
      <c r="AD41" s="412"/>
      <c r="AI41" s="98"/>
      <c r="AJ41" s="98"/>
      <c r="AK41" s="98"/>
      <c r="AL41" s="98"/>
      <c r="AM41" s="98"/>
      <c r="AN41" s="98"/>
      <c r="AO41" s="98"/>
      <c r="AP41" s="140"/>
      <c r="AQ41" s="98"/>
      <c r="AR41" s="98"/>
      <c r="AS41" s="98"/>
      <c r="AT41" s="98"/>
      <c r="AU41" s="98"/>
      <c r="CD41" s="98"/>
      <c r="CE41" s="98"/>
      <c r="CF41" s="98"/>
      <c r="CG41" s="98"/>
      <c r="CH41" s="98"/>
      <c r="CI41" s="98"/>
      <c r="CJ41" s="98"/>
      <c r="CK41" s="140"/>
      <c r="CL41" s="98"/>
      <c r="CM41" s="98"/>
      <c r="CN41" s="98"/>
      <c r="CO41" s="98"/>
      <c r="CP41" s="98"/>
    </row>
    <row r="42" spans="1:94" ht="12" hidden="1" customHeight="1" thickBot="1" x14ac:dyDescent="0.2">
      <c r="S42" s="5"/>
      <c r="AI42" s="98"/>
      <c r="AJ42" s="98"/>
      <c r="AK42" s="98"/>
      <c r="AL42" s="98"/>
      <c r="AM42" s="98"/>
      <c r="AN42" s="98"/>
      <c r="AO42" s="98"/>
      <c r="AP42" s="140"/>
      <c r="AQ42" s="98"/>
      <c r="AR42" s="98"/>
      <c r="AS42" s="98"/>
      <c r="AT42" s="98"/>
      <c r="AU42" s="98"/>
      <c r="CD42" s="98"/>
      <c r="CE42" s="98"/>
      <c r="CF42" s="98"/>
      <c r="CG42" s="98"/>
      <c r="CH42" s="98"/>
      <c r="CI42" s="98"/>
      <c r="CJ42" s="98"/>
      <c r="CK42" s="140"/>
      <c r="CL42" s="98"/>
      <c r="CM42" s="98"/>
      <c r="CN42" s="98"/>
      <c r="CO42" s="98"/>
      <c r="CP42" s="98"/>
    </row>
    <row r="43" spans="1:94" ht="20.100000000000001" hidden="1" customHeight="1" x14ac:dyDescent="0.15">
      <c r="I43" s="413" t="s">
        <v>28</v>
      </c>
      <c r="J43" s="389" t="s">
        <v>39</v>
      </c>
      <c r="K43" s="56">
        <v>1</v>
      </c>
      <c r="L43" s="334" t="str">
        <f>I22</f>
        <v>北那須トレセンSol</v>
      </c>
      <c r="M43" s="334"/>
      <c r="N43" s="334"/>
      <c r="O43" s="334"/>
      <c r="P43" s="334"/>
      <c r="Q43" s="335"/>
      <c r="Y43" s="413" t="s">
        <v>34</v>
      </c>
      <c r="Z43" s="389" t="s">
        <v>39</v>
      </c>
      <c r="AA43" s="56">
        <v>1</v>
      </c>
      <c r="AB43" s="334" t="str">
        <f>R30</f>
        <v>バジェルボ・ブルサン</v>
      </c>
      <c r="AC43" s="334"/>
      <c r="AD43" s="334"/>
      <c r="AE43" s="335"/>
      <c r="AI43" s="98"/>
      <c r="AJ43" s="98"/>
      <c r="AK43" s="98"/>
      <c r="AL43" s="98"/>
      <c r="AM43" s="98"/>
      <c r="AN43" s="98"/>
      <c r="AO43" s="98"/>
      <c r="AP43" s="140"/>
      <c r="AQ43" s="98"/>
      <c r="AR43" s="98"/>
      <c r="AS43" s="98"/>
      <c r="AT43" s="98"/>
      <c r="AU43" s="98"/>
      <c r="AV43" s="383" t="s">
        <v>135</v>
      </c>
      <c r="AW43" s="383"/>
      <c r="AX43" s="383"/>
      <c r="AY43" s="383"/>
      <c r="AZ43" s="383"/>
      <c r="BA43" s="383"/>
      <c r="BB43" s="493"/>
      <c r="BC43" s="338" t="s">
        <v>18</v>
      </c>
      <c r="BD43" s="338"/>
      <c r="BE43" s="338"/>
      <c r="BF43" s="338"/>
      <c r="BG43" s="338" t="s">
        <v>127</v>
      </c>
      <c r="BH43" s="338"/>
      <c r="BI43" s="338"/>
      <c r="BJ43" s="338"/>
      <c r="BK43" s="338" t="s">
        <v>128</v>
      </c>
      <c r="BL43" s="338"/>
      <c r="BM43" s="338" t="s">
        <v>70</v>
      </c>
      <c r="BN43" s="338"/>
      <c r="BO43" s="338" t="s">
        <v>129</v>
      </c>
      <c r="BP43" s="338"/>
      <c r="BQ43" s="338" t="s">
        <v>129</v>
      </c>
      <c r="BR43" s="338"/>
      <c r="BS43" s="338" t="s">
        <v>129</v>
      </c>
      <c r="BT43" s="338"/>
      <c r="BU43" s="83"/>
      <c r="BV43" s="83"/>
      <c r="CD43" s="98"/>
      <c r="CE43" s="98"/>
      <c r="CF43" s="98"/>
      <c r="CG43" s="98"/>
      <c r="CH43" s="98"/>
      <c r="CI43" s="98"/>
      <c r="CJ43" s="98"/>
      <c r="CK43" s="140"/>
      <c r="CL43" s="98"/>
      <c r="CM43" s="98"/>
      <c r="CN43" s="98"/>
      <c r="CO43" s="98"/>
      <c r="CP43" s="98"/>
    </row>
    <row r="44" spans="1:94" ht="20.100000000000001" hidden="1" customHeight="1" x14ac:dyDescent="0.2">
      <c r="C44" s="352" t="str">
        <f>G15</f>
        <v>真岡市鬼怒自然 Ａ</v>
      </c>
      <c r="D44" s="352"/>
      <c r="E44" s="352"/>
      <c r="F44" s="352"/>
      <c r="G44" s="352"/>
      <c r="H44" s="353"/>
      <c r="I44" s="414"/>
      <c r="J44" s="387"/>
      <c r="K44" s="49">
        <v>2</v>
      </c>
      <c r="L44" s="314" t="str">
        <f>I23</f>
        <v>F.C.LAZOS MITO</v>
      </c>
      <c r="M44" s="314"/>
      <c r="N44" s="314"/>
      <c r="O44" s="314"/>
      <c r="P44" s="314"/>
      <c r="Q44" s="315"/>
      <c r="R44" s="351" t="str">
        <f>G18</f>
        <v>真岡市鬼怒自然 Ｄ</v>
      </c>
      <c r="S44" s="352"/>
      <c r="T44" s="352"/>
      <c r="U44" s="352"/>
      <c r="V44" s="352"/>
      <c r="W44" s="352"/>
      <c r="X44" s="353"/>
      <c r="Y44" s="414"/>
      <c r="Z44" s="387"/>
      <c r="AA44" s="49">
        <v>2</v>
      </c>
      <c r="AB44" s="314" t="str">
        <f>R31</f>
        <v>中丸ＳＳＳ</v>
      </c>
      <c r="AC44" s="314"/>
      <c r="AD44" s="314"/>
      <c r="AE44" s="315"/>
      <c r="AI44" s="98"/>
      <c r="AJ44" s="98"/>
      <c r="AK44" s="98"/>
      <c r="AL44" s="98"/>
      <c r="AM44" s="98"/>
      <c r="AN44" s="98"/>
      <c r="AO44" s="98"/>
      <c r="AP44" s="140"/>
      <c r="AQ44" s="98"/>
      <c r="AR44" s="98"/>
      <c r="AS44" s="98"/>
      <c r="AT44" s="98"/>
      <c r="AU44" s="98"/>
      <c r="AX44" s="3"/>
      <c r="AY44" s="3"/>
      <c r="AZ44" s="3"/>
      <c r="BA44" s="3"/>
      <c r="BG44" s="342" t="s">
        <v>136</v>
      </c>
      <c r="BH44" s="343"/>
      <c r="BI44" s="343"/>
      <c r="BJ44" s="344"/>
      <c r="BK44" s="303" t="s">
        <v>137</v>
      </c>
      <c r="BL44" s="303"/>
      <c r="BU44" s="83"/>
      <c r="BV44" s="83"/>
      <c r="CD44" s="98"/>
      <c r="CE44" s="98"/>
      <c r="CF44" s="98"/>
      <c r="CG44" s="98"/>
      <c r="CH44" s="98"/>
      <c r="CI44" s="98"/>
      <c r="CJ44" s="98"/>
      <c r="CK44" s="140"/>
      <c r="CL44" s="98"/>
      <c r="CM44" s="98"/>
      <c r="CN44" s="98"/>
      <c r="CO44" s="98"/>
      <c r="CP44" s="98"/>
    </row>
    <row r="45" spans="1:94" ht="20.100000000000001" hidden="1" customHeight="1" x14ac:dyDescent="0.2">
      <c r="C45" s="378"/>
      <c r="D45" s="378"/>
      <c r="E45" s="378"/>
      <c r="F45" s="378"/>
      <c r="G45" s="378"/>
      <c r="H45" s="379"/>
      <c r="I45" s="414"/>
      <c r="J45" s="390"/>
      <c r="K45" s="49">
        <v>3</v>
      </c>
      <c r="L45" s="314" t="str">
        <f>I24</f>
        <v>west united</v>
      </c>
      <c r="M45" s="314"/>
      <c r="N45" s="314"/>
      <c r="O45" s="314"/>
      <c r="P45" s="314"/>
      <c r="Q45" s="315"/>
      <c r="Y45" s="414"/>
      <c r="Z45" s="390"/>
      <c r="AA45" s="49">
        <v>3</v>
      </c>
      <c r="AB45" s="314" t="str">
        <f>R32</f>
        <v>小名浜FC</v>
      </c>
      <c r="AC45" s="314"/>
      <c r="AD45" s="314"/>
      <c r="AE45" s="315"/>
      <c r="AI45" s="98"/>
      <c r="AJ45" s="98"/>
      <c r="AK45" s="98"/>
      <c r="AL45" s="98"/>
      <c r="AM45" s="98"/>
      <c r="AN45" s="98"/>
      <c r="AO45" s="98"/>
      <c r="AP45" s="140"/>
      <c r="AQ45" s="98"/>
      <c r="AR45" s="98"/>
      <c r="AS45" s="98"/>
      <c r="AT45" s="98"/>
      <c r="AU45" s="98"/>
      <c r="AX45" s="3"/>
      <c r="AY45" s="3"/>
      <c r="AZ45" s="3"/>
      <c r="BA45" s="3"/>
      <c r="BG45" s="342" t="s">
        <v>138</v>
      </c>
      <c r="BH45" s="343"/>
      <c r="BI45" s="343"/>
      <c r="BJ45" s="344"/>
      <c r="BU45" s="83"/>
      <c r="BV45" s="83"/>
      <c r="CD45" s="98"/>
      <c r="CE45" s="98"/>
      <c r="CF45" s="98"/>
      <c r="CG45" s="98"/>
      <c r="CH45" s="98"/>
      <c r="CI45" s="98"/>
      <c r="CJ45" s="98"/>
      <c r="CK45" s="140"/>
      <c r="CL45" s="98"/>
      <c r="CM45" s="98"/>
      <c r="CN45" s="98"/>
      <c r="CO45" s="98"/>
      <c r="CP45" s="98"/>
    </row>
    <row r="46" spans="1:94" ht="20.100000000000001" hidden="1" customHeight="1" x14ac:dyDescent="0.2">
      <c r="C46" s="310" t="s">
        <v>40</v>
      </c>
      <c r="D46" s="310"/>
      <c r="E46" s="310"/>
      <c r="F46" s="310"/>
      <c r="G46" s="310"/>
      <c r="H46" s="311"/>
      <c r="I46" s="414"/>
      <c r="J46" s="55"/>
      <c r="K46" s="312"/>
      <c r="L46" s="312"/>
      <c r="M46" s="312"/>
      <c r="N46" s="312"/>
      <c r="O46" s="312"/>
      <c r="P46" s="312"/>
      <c r="Q46" s="313"/>
      <c r="R46" s="309" t="s">
        <v>108</v>
      </c>
      <c r="S46" s="310"/>
      <c r="T46" s="310"/>
      <c r="U46" s="310"/>
      <c r="V46" s="310"/>
      <c r="W46" s="310"/>
      <c r="X46" s="311"/>
      <c r="Y46" s="414"/>
      <c r="Z46" s="55"/>
      <c r="AA46" s="312"/>
      <c r="AB46" s="312"/>
      <c r="AC46" s="312"/>
      <c r="AD46" s="312"/>
      <c r="AE46" s="313"/>
      <c r="AI46" s="98"/>
      <c r="AJ46" s="98"/>
      <c r="AK46" s="98"/>
      <c r="AL46" s="98"/>
      <c r="AM46" s="98"/>
      <c r="AN46" s="98"/>
      <c r="AO46" s="98"/>
      <c r="AP46" s="140"/>
      <c r="AQ46" s="98"/>
      <c r="AR46" s="98"/>
      <c r="AS46" s="98"/>
      <c r="AT46" s="98"/>
      <c r="AU46" s="98"/>
      <c r="AX46" s="3"/>
      <c r="AY46" s="3"/>
      <c r="AZ46" s="3"/>
      <c r="BA46" s="3"/>
      <c r="BB46" s="3"/>
      <c r="BC46" s="338" t="s">
        <v>20</v>
      </c>
      <c r="BD46" s="338"/>
      <c r="BE46" s="338"/>
      <c r="BF46" s="338"/>
      <c r="BG46" s="338" t="s">
        <v>127</v>
      </c>
      <c r="BH46" s="338"/>
      <c r="BI46" s="338"/>
      <c r="BJ46" s="338"/>
      <c r="BK46" s="338" t="s">
        <v>128</v>
      </c>
      <c r="BL46" s="338"/>
      <c r="BM46" s="338" t="s">
        <v>70</v>
      </c>
      <c r="BN46" s="338"/>
      <c r="BO46" s="338" t="s">
        <v>129</v>
      </c>
      <c r="BP46" s="338"/>
      <c r="BQ46" s="338" t="s">
        <v>129</v>
      </c>
      <c r="BR46" s="338"/>
      <c r="BS46" s="338" t="s">
        <v>129</v>
      </c>
      <c r="BT46" s="338"/>
      <c r="BU46" s="72"/>
      <c r="BV46" s="72"/>
      <c r="CD46" s="98"/>
      <c r="CE46" s="98"/>
      <c r="CF46" s="98"/>
      <c r="CG46" s="98"/>
      <c r="CH46" s="98"/>
      <c r="CI46" s="98"/>
      <c r="CJ46" s="98"/>
      <c r="CK46" s="140"/>
      <c r="CL46" s="98"/>
      <c r="CM46" s="98"/>
      <c r="CN46" s="98"/>
      <c r="CO46" s="98"/>
      <c r="CP46" s="98"/>
    </row>
    <row r="47" spans="1:94" ht="20.100000000000001" hidden="1" customHeight="1" x14ac:dyDescent="0.2">
      <c r="C47" s="310" t="str">
        <f>X15</f>
        <v>真岡選抜ＷＥＳＴ</v>
      </c>
      <c r="D47" s="310"/>
      <c r="E47" s="310"/>
      <c r="F47" s="310"/>
      <c r="G47" s="310"/>
      <c r="H47" s="311"/>
      <c r="I47" s="414"/>
      <c r="J47" s="439" t="s">
        <v>41</v>
      </c>
      <c r="K47" s="50">
        <v>1</v>
      </c>
      <c r="L47" s="356" t="str">
        <f>I26</f>
        <v>真岡選抜ＷＥＳＴ</v>
      </c>
      <c r="M47" s="356"/>
      <c r="N47" s="356"/>
      <c r="O47" s="356"/>
      <c r="P47" s="356"/>
      <c r="Q47" s="357"/>
      <c r="R47" s="309" t="str">
        <f>X18</f>
        <v>真岡選抜ＥＡＳＴ</v>
      </c>
      <c r="S47" s="310"/>
      <c r="T47" s="310"/>
      <c r="U47" s="310"/>
      <c r="V47" s="310"/>
      <c r="W47" s="310"/>
      <c r="X47" s="311"/>
      <c r="Y47" s="414"/>
      <c r="Z47" s="387" t="s">
        <v>41</v>
      </c>
      <c r="AA47" s="50">
        <v>1</v>
      </c>
      <c r="AB47" s="356" t="str">
        <f>R34</f>
        <v>卯の花SC</v>
      </c>
      <c r="AC47" s="356"/>
      <c r="AD47" s="356"/>
      <c r="AE47" s="357"/>
      <c r="AI47" s="98"/>
      <c r="AJ47" s="98"/>
      <c r="AK47" s="98"/>
      <c r="AL47" s="98"/>
      <c r="AM47" s="98"/>
      <c r="AN47" s="98"/>
      <c r="AO47" s="98"/>
      <c r="AP47" s="140"/>
      <c r="AQ47" s="98"/>
      <c r="AR47" s="98"/>
      <c r="AS47" s="98"/>
      <c r="AT47" s="98"/>
      <c r="AU47" s="98"/>
      <c r="AX47" s="3"/>
      <c r="AY47" s="3"/>
      <c r="AZ47" s="3"/>
      <c r="BA47" s="3"/>
      <c r="BB47" s="3"/>
      <c r="BC47" s="338" t="s">
        <v>22</v>
      </c>
      <c r="BD47" s="338"/>
      <c r="BE47" s="338"/>
      <c r="BF47" s="338"/>
      <c r="BG47" s="338" t="s">
        <v>127</v>
      </c>
      <c r="BH47" s="338"/>
      <c r="BI47" s="338"/>
      <c r="BJ47" s="338"/>
      <c r="BK47" s="338" t="s">
        <v>128</v>
      </c>
      <c r="BL47" s="338"/>
      <c r="BM47" s="338" t="s">
        <v>70</v>
      </c>
      <c r="BN47" s="338"/>
      <c r="BO47" s="338" t="s">
        <v>129</v>
      </c>
      <c r="BP47" s="338"/>
      <c r="BQ47" s="338" t="s">
        <v>129</v>
      </c>
      <c r="BR47" s="338"/>
      <c r="BS47" s="338" t="s">
        <v>129</v>
      </c>
      <c r="BT47" s="338"/>
      <c r="BU47" s="83"/>
      <c r="BV47" s="83"/>
      <c r="CD47" s="98"/>
      <c r="CE47" s="98"/>
      <c r="CF47" s="98"/>
      <c r="CG47" s="98"/>
      <c r="CH47" s="98"/>
      <c r="CI47" s="98"/>
      <c r="CJ47" s="98"/>
      <c r="CK47" s="140"/>
      <c r="CL47" s="98"/>
      <c r="CM47" s="98"/>
      <c r="CN47" s="98"/>
      <c r="CO47" s="98"/>
      <c r="CP47" s="98"/>
    </row>
    <row r="48" spans="1:94" ht="20.100000000000001" hidden="1" customHeight="1" x14ac:dyDescent="0.2">
      <c r="C48" s="1"/>
      <c r="D48" s="1"/>
      <c r="E48" s="1"/>
      <c r="F48" s="1"/>
      <c r="G48" s="1"/>
      <c r="H48" s="1"/>
      <c r="I48" s="414"/>
      <c r="J48" s="387"/>
      <c r="K48" s="49">
        <v>2</v>
      </c>
      <c r="L48" s="384" t="str">
        <f>I27</f>
        <v>ＦＣ石岡</v>
      </c>
      <c r="M48" s="385"/>
      <c r="N48" s="385"/>
      <c r="O48" s="385"/>
      <c r="P48" s="385"/>
      <c r="Q48" s="386"/>
      <c r="Y48" s="414"/>
      <c r="Z48" s="387"/>
      <c r="AA48" s="49">
        <v>2</v>
      </c>
      <c r="AB48" s="314" t="str">
        <f>R35</f>
        <v>木崎ＳＳＳ</v>
      </c>
      <c r="AC48" s="314"/>
      <c r="AD48" s="314"/>
      <c r="AE48" s="315"/>
      <c r="AI48" s="98"/>
      <c r="AJ48" s="98"/>
      <c r="AK48" s="98"/>
      <c r="AL48" s="98"/>
      <c r="AM48" s="98"/>
      <c r="AN48" s="98"/>
      <c r="AO48" s="98"/>
      <c r="AP48" s="140"/>
      <c r="AQ48" s="98"/>
      <c r="AR48" s="98"/>
      <c r="AS48" s="98"/>
      <c r="AT48" s="98"/>
      <c r="AU48" s="98"/>
      <c r="AX48" s="3"/>
      <c r="AY48" s="3"/>
      <c r="AZ48" s="3"/>
      <c r="BA48" s="3"/>
      <c r="BB48" s="256" t="s">
        <v>130</v>
      </c>
      <c r="BC48" s="338" t="s">
        <v>131</v>
      </c>
      <c r="BD48" s="338"/>
      <c r="BE48" s="338"/>
      <c r="BF48" s="338"/>
      <c r="BG48" s="338" t="s">
        <v>127</v>
      </c>
      <c r="BH48" s="338"/>
      <c r="BI48" s="338"/>
      <c r="BJ48" s="338"/>
      <c r="BK48" s="338" t="s">
        <v>128</v>
      </c>
      <c r="BL48" s="338"/>
      <c r="BM48" s="338" t="s">
        <v>70</v>
      </c>
      <c r="BN48" s="338"/>
      <c r="BO48" s="338" t="s">
        <v>129</v>
      </c>
      <c r="BP48" s="338"/>
      <c r="BQ48" s="338" t="s">
        <v>129</v>
      </c>
      <c r="BR48" s="338"/>
      <c r="BS48" s="338" t="s">
        <v>129</v>
      </c>
      <c r="BT48" s="338"/>
      <c r="BU48" s="83"/>
      <c r="BV48" s="83"/>
      <c r="CD48" s="98"/>
      <c r="CE48" s="98"/>
      <c r="CF48" s="98"/>
      <c r="CG48" s="98"/>
      <c r="CH48" s="98"/>
      <c r="CI48" s="98"/>
      <c r="CJ48" s="98"/>
      <c r="CK48" s="140"/>
      <c r="CL48" s="98"/>
      <c r="CM48" s="98"/>
      <c r="CN48" s="98"/>
      <c r="CO48" s="98"/>
      <c r="CP48" s="98"/>
    </row>
    <row r="49" spans="3:94" ht="20.100000000000001" hidden="1" customHeight="1" thickBot="1" x14ac:dyDescent="0.2">
      <c r="C49" s="1"/>
      <c r="D49" s="1"/>
      <c r="E49" s="1"/>
      <c r="F49" s="1"/>
      <c r="G49" s="1"/>
      <c r="H49" s="1"/>
      <c r="I49" s="415"/>
      <c r="J49" s="388"/>
      <c r="K49" s="57">
        <v>3</v>
      </c>
      <c r="L49" s="354" t="str">
        <f>I28</f>
        <v>アステルFC</v>
      </c>
      <c r="M49" s="354"/>
      <c r="N49" s="354"/>
      <c r="O49" s="354"/>
      <c r="P49" s="354"/>
      <c r="Q49" s="355"/>
      <c r="Y49" s="415"/>
      <c r="Z49" s="388"/>
      <c r="AA49" s="57">
        <v>3</v>
      </c>
      <c r="AB49" s="354" t="str">
        <f>R36</f>
        <v>飯塚少年ＳＣ</v>
      </c>
      <c r="AC49" s="354"/>
      <c r="AD49" s="354"/>
      <c r="AE49" s="355"/>
      <c r="AI49" s="98"/>
      <c r="AJ49" s="98"/>
      <c r="AK49" s="98"/>
      <c r="AL49" s="98"/>
      <c r="AM49" s="98"/>
      <c r="AN49" s="98"/>
      <c r="AO49" s="98"/>
      <c r="AP49" s="140"/>
      <c r="AQ49" s="98"/>
      <c r="AR49" s="98"/>
      <c r="AS49" s="98"/>
      <c r="AT49" s="98"/>
      <c r="AU49" s="98"/>
      <c r="AZ49" s="4"/>
      <c r="BA49" s="72"/>
      <c r="BB49" s="256" t="s">
        <v>132</v>
      </c>
      <c r="BC49" s="338" t="s">
        <v>133</v>
      </c>
      <c r="BD49" s="338"/>
      <c r="BE49" s="338"/>
      <c r="BF49" s="338"/>
      <c r="BG49" s="338" t="s">
        <v>127</v>
      </c>
      <c r="BH49" s="338"/>
      <c r="BI49" s="338"/>
      <c r="BJ49" s="338"/>
      <c r="BK49" s="338" t="s">
        <v>128</v>
      </c>
      <c r="BL49" s="338"/>
      <c r="BM49" s="338" t="s">
        <v>70</v>
      </c>
      <c r="BN49" s="338"/>
      <c r="BO49" s="338" t="s">
        <v>129</v>
      </c>
      <c r="BP49" s="338"/>
      <c r="BQ49" s="338" t="s">
        <v>129</v>
      </c>
      <c r="BR49" s="338"/>
      <c r="BS49" s="338" t="s">
        <v>129</v>
      </c>
      <c r="BT49" s="338"/>
      <c r="BU49" s="83"/>
      <c r="BV49" s="83"/>
      <c r="CD49" s="98"/>
      <c r="CE49" s="98"/>
      <c r="CF49" s="98"/>
      <c r="CG49" s="98"/>
      <c r="CH49" s="98"/>
      <c r="CI49" s="98"/>
      <c r="CJ49" s="98"/>
      <c r="CK49" s="140"/>
      <c r="CL49" s="98"/>
      <c r="CM49" s="98"/>
      <c r="CN49" s="98"/>
      <c r="CO49" s="98"/>
      <c r="CP49" s="98"/>
    </row>
    <row r="50" spans="3:94" ht="20.100000000000001" hidden="1" customHeight="1" thickBot="1" x14ac:dyDescent="0.2">
      <c r="C50" s="1"/>
      <c r="D50" s="1"/>
      <c r="E50" s="1"/>
      <c r="F50" s="1"/>
      <c r="G50" s="1"/>
      <c r="H50" s="1"/>
      <c r="I50" s="22"/>
      <c r="K50" s="22"/>
      <c r="L50" s="22"/>
      <c r="M50" s="22"/>
      <c r="N50" s="22"/>
      <c r="O50" s="22"/>
      <c r="P50" s="22"/>
      <c r="Q50" s="22"/>
      <c r="Y50" s="22"/>
      <c r="AA50" s="51"/>
      <c r="AB50" s="53"/>
      <c r="AC50" s="53"/>
      <c r="AD50" s="53"/>
      <c r="AE50" s="53"/>
      <c r="AI50" s="98"/>
      <c r="AJ50" s="98"/>
      <c r="AK50" s="98"/>
      <c r="AL50" s="98"/>
      <c r="AM50" s="98"/>
      <c r="AN50" s="98"/>
      <c r="AO50" s="98"/>
      <c r="AP50" s="140"/>
      <c r="AQ50" s="98"/>
      <c r="AR50" s="98"/>
      <c r="AS50" s="98"/>
      <c r="AT50" s="98"/>
      <c r="AU50" s="98"/>
      <c r="AZ50" s="4"/>
      <c r="BA50" s="72"/>
      <c r="BB50" s="256" t="s">
        <v>134</v>
      </c>
      <c r="BC50" s="338" t="s">
        <v>126</v>
      </c>
      <c r="BD50" s="338"/>
      <c r="BE50" s="338"/>
      <c r="BF50" s="338"/>
      <c r="BG50" s="338" t="s">
        <v>127</v>
      </c>
      <c r="BH50" s="338"/>
      <c r="BI50" s="338"/>
      <c r="BJ50" s="338"/>
      <c r="BK50" s="338" t="s">
        <v>128</v>
      </c>
      <c r="BL50" s="338"/>
      <c r="BM50" s="338" t="s">
        <v>70</v>
      </c>
      <c r="BN50" s="338"/>
      <c r="BO50" s="338" t="s">
        <v>129</v>
      </c>
      <c r="BP50" s="338"/>
      <c r="BQ50" s="338" t="s">
        <v>129</v>
      </c>
      <c r="BR50" s="338"/>
      <c r="BS50" s="338" t="s">
        <v>129</v>
      </c>
      <c r="BT50" s="338"/>
      <c r="BU50" s="72"/>
      <c r="BV50" s="72"/>
      <c r="CD50" s="98"/>
      <c r="CE50" s="98"/>
      <c r="CF50" s="98"/>
      <c r="CG50" s="98"/>
      <c r="CH50" s="98"/>
      <c r="CI50" s="98"/>
      <c r="CJ50" s="98"/>
      <c r="CK50" s="140"/>
      <c r="CL50" s="98"/>
      <c r="CM50" s="98"/>
      <c r="CN50" s="98"/>
      <c r="CO50" s="98"/>
      <c r="CP50" s="98"/>
    </row>
    <row r="51" spans="3:94" ht="20.100000000000001" hidden="1" customHeight="1" x14ac:dyDescent="0.15">
      <c r="C51" s="1"/>
      <c r="D51" s="1"/>
      <c r="E51" s="1"/>
      <c r="F51" s="1"/>
      <c r="G51" s="1"/>
      <c r="H51" s="1"/>
      <c r="I51" s="413" t="s">
        <v>30</v>
      </c>
      <c r="J51" s="389" t="s">
        <v>39</v>
      </c>
      <c r="K51" s="56">
        <v>1</v>
      </c>
      <c r="L51" s="334" t="str">
        <f>I30</f>
        <v>今市プログレス</v>
      </c>
      <c r="M51" s="334"/>
      <c r="N51" s="334"/>
      <c r="O51" s="334"/>
      <c r="P51" s="334"/>
      <c r="Q51" s="335"/>
      <c r="Y51" s="413" t="s">
        <v>36</v>
      </c>
      <c r="Z51" s="389" t="s">
        <v>39</v>
      </c>
      <c r="AA51" s="56">
        <v>1</v>
      </c>
      <c r="AB51" s="334" t="str">
        <f>Y22</f>
        <v>ＦＣアネーロ</v>
      </c>
      <c r="AC51" s="334"/>
      <c r="AD51" s="334"/>
      <c r="AE51" s="335"/>
      <c r="AI51" s="98"/>
      <c r="AJ51" s="98"/>
      <c r="AK51" s="98"/>
      <c r="AL51" s="98"/>
      <c r="AM51" s="98"/>
      <c r="AN51" s="98"/>
      <c r="AO51" s="98"/>
      <c r="AP51" s="140"/>
      <c r="AQ51" s="98"/>
      <c r="AR51" s="98"/>
      <c r="AS51" s="98"/>
      <c r="AT51" s="98"/>
      <c r="AU51" s="98"/>
      <c r="AZ51" s="4"/>
      <c r="BA51" s="72"/>
      <c r="BB51" s="72"/>
      <c r="BC51" s="72"/>
      <c r="BD51" s="83"/>
      <c r="BE51" s="83"/>
      <c r="BF51" s="83"/>
      <c r="BG51" s="72"/>
      <c r="BH51" s="72"/>
      <c r="BI51" s="72"/>
      <c r="BJ51" s="72"/>
      <c r="BK51" s="72"/>
      <c r="BL51" s="72"/>
      <c r="BM51" s="83"/>
      <c r="BN51" s="83"/>
      <c r="BO51" s="83"/>
      <c r="BP51" s="72"/>
      <c r="BQ51" s="72"/>
      <c r="BR51" s="72"/>
      <c r="BS51" s="72"/>
      <c r="BT51" s="83"/>
      <c r="BU51" s="83"/>
      <c r="BV51" s="83"/>
      <c r="CD51" s="98"/>
      <c r="CE51" s="98"/>
      <c r="CF51" s="98"/>
      <c r="CG51" s="98"/>
      <c r="CH51" s="98"/>
      <c r="CI51" s="98"/>
      <c r="CJ51" s="98"/>
      <c r="CK51" s="140"/>
      <c r="CL51" s="98"/>
      <c r="CM51" s="98"/>
      <c r="CN51" s="98"/>
      <c r="CO51" s="98"/>
      <c r="CP51" s="98"/>
    </row>
    <row r="52" spans="3:94" ht="20.100000000000001" hidden="1" customHeight="1" x14ac:dyDescent="0.15">
      <c r="C52" s="352" t="str">
        <f>G16</f>
        <v>真岡市鬼怒自然 Ｂ</v>
      </c>
      <c r="D52" s="352"/>
      <c r="E52" s="352"/>
      <c r="F52" s="352"/>
      <c r="G52" s="352"/>
      <c r="H52" s="353"/>
      <c r="I52" s="414"/>
      <c r="J52" s="387"/>
      <c r="K52" s="49">
        <v>2</v>
      </c>
      <c r="L52" s="314" t="str">
        <f>I31</f>
        <v>ロッサドールＪｒ</v>
      </c>
      <c r="M52" s="314"/>
      <c r="N52" s="314"/>
      <c r="O52" s="314"/>
      <c r="P52" s="314"/>
      <c r="Q52" s="315"/>
      <c r="R52" s="351" t="str">
        <f>G19</f>
        <v>上の原緑地公園サッカー場　Ｂ</v>
      </c>
      <c r="S52" s="352"/>
      <c r="T52" s="352"/>
      <c r="U52" s="352"/>
      <c r="V52" s="352"/>
      <c r="W52" s="352"/>
      <c r="X52" s="353"/>
      <c r="Y52" s="414"/>
      <c r="Z52" s="387"/>
      <c r="AA52" s="49">
        <v>2</v>
      </c>
      <c r="AB52" s="314" t="str">
        <f>Y23</f>
        <v>吉田ＳＳＳ</v>
      </c>
      <c r="AC52" s="314"/>
      <c r="AD52" s="314"/>
      <c r="AE52" s="315"/>
      <c r="AI52" s="98"/>
      <c r="AJ52" s="98"/>
      <c r="AK52" s="98"/>
      <c r="AL52" s="98"/>
      <c r="AM52" s="98"/>
      <c r="AN52" s="98"/>
      <c r="AO52" s="98"/>
      <c r="AP52" s="140"/>
      <c r="AQ52" s="98"/>
      <c r="AR52" s="98"/>
      <c r="AS52" s="98"/>
      <c r="AT52" s="98"/>
      <c r="AU52" s="98"/>
      <c r="AZ52" s="72"/>
      <c r="BA52" s="72"/>
      <c r="BB52" s="72"/>
      <c r="BC52" s="72"/>
      <c r="BD52" s="83"/>
      <c r="BE52" s="83"/>
      <c r="BF52" s="83"/>
      <c r="BG52" s="72"/>
      <c r="BH52" s="72"/>
      <c r="BI52" s="72"/>
      <c r="BJ52" s="72"/>
      <c r="BK52" s="72"/>
      <c r="BL52" s="72"/>
      <c r="BM52" s="83"/>
      <c r="BN52" s="83"/>
      <c r="BO52" s="83"/>
      <c r="BP52" s="72"/>
      <c r="BQ52" s="72"/>
      <c r="BR52" s="72"/>
      <c r="BS52" s="72"/>
      <c r="BT52" s="83"/>
      <c r="BU52" s="83"/>
      <c r="BV52" s="83"/>
      <c r="CD52" s="98"/>
      <c r="CE52" s="98"/>
      <c r="CF52" s="98"/>
      <c r="CG52" s="98"/>
      <c r="CH52" s="98"/>
      <c r="CI52" s="98"/>
      <c r="CJ52" s="98"/>
      <c r="CK52" s="140"/>
      <c r="CL52" s="98"/>
      <c r="CM52" s="98"/>
      <c r="CN52" s="98"/>
      <c r="CO52" s="98"/>
      <c r="CP52" s="98"/>
    </row>
    <row r="53" spans="3:94" ht="20.100000000000001" hidden="1" customHeight="1" x14ac:dyDescent="0.15">
      <c r="C53" s="378"/>
      <c r="D53" s="378"/>
      <c r="E53" s="378"/>
      <c r="F53" s="378"/>
      <c r="G53" s="378"/>
      <c r="H53" s="379"/>
      <c r="I53" s="414"/>
      <c r="J53" s="390"/>
      <c r="K53" s="49">
        <v>3</v>
      </c>
      <c r="L53" s="314" t="str">
        <f>I32</f>
        <v>岩瀬 ＦＣ</v>
      </c>
      <c r="M53" s="314"/>
      <c r="N53" s="314"/>
      <c r="O53" s="314"/>
      <c r="P53" s="314"/>
      <c r="Q53" s="315"/>
      <c r="R53" s="440" t="s">
        <v>154</v>
      </c>
      <c r="S53" s="441"/>
      <c r="T53" s="441"/>
      <c r="U53" s="441"/>
      <c r="V53" s="441"/>
      <c r="W53" s="441"/>
      <c r="X53" s="379"/>
      <c r="Y53" s="414"/>
      <c r="Z53" s="390"/>
      <c r="AA53" s="49">
        <v>3</v>
      </c>
      <c r="AB53" s="314" t="str">
        <f>Y24</f>
        <v>FC.BeVe</v>
      </c>
      <c r="AC53" s="314"/>
      <c r="AD53" s="314"/>
      <c r="AE53" s="315"/>
      <c r="AI53" s="98"/>
      <c r="AJ53" s="98"/>
      <c r="AK53" s="98"/>
      <c r="AL53" s="98"/>
      <c r="AM53" s="98"/>
      <c r="AN53" s="98"/>
      <c r="AO53" s="98"/>
      <c r="AP53" s="140"/>
      <c r="AQ53" s="98"/>
      <c r="AR53" s="98"/>
      <c r="AS53" s="98"/>
      <c r="AT53" s="98"/>
      <c r="AU53" s="98"/>
      <c r="AZ53" s="72"/>
      <c r="BA53" s="72"/>
      <c r="BB53" s="72"/>
      <c r="BC53" s="72"/>
      <c r="BD53" s="83"/>
      <c r="BE53" s="83"/>
      <c r="BF53" s="83"/>
      <c r="BG53" s="72"/>
      <c r="BH53" s="72"/>
      <c r="BI53" s="72"/>
      <c r="BJ53" s="72"/>
      <c r="BK53" s="72"/>
      <c r="BL53" s="72"/>
      <c r="BM53" s="83"/>
      <c r="BN53" s="83"/>
      <c r="BO53" s="83"/>
      <c r="BP53" s="72"/>
      <c r="BQ53" s="72"/>
      <c r="BR53" s="72"/>
      <c r="BS53" s="72"/>
      <c r="BT53" s="83"/>
      <c r="BU53" s="83"/>
      <c r="BV53" s="83"/>
      <c r="CD53" s="98"/>
      <c r="CE53" s="98"/>
      <c r="CF53" s="98"/>
      <c r="CG53" s="98"/>
      <c r="CH53" s="98"/>
      <c r="CI53" s="98"/>
      <c r="CJ53" s="98"/>
      <c r="CK53" s="140"/>
      <c r="CL53" s="98"/>
      <c r="CM53" s="98"/>
      <c r="CN53" s="98"/>
      <c r="CO53" s="98"/>
      <c r="CP53" s="98"/>
    </row>
    <row r="54" spans="3:94" ht="20.100000000000001" hidden="1" customHeight="1" x14ac:dyDescent="0.15">
      <c r="C54" s="310" t="s">
        <v>40</v>
      </c>
      <c r="D54" s="310"/>
      <c r="E54" s="310"/>
      <c r="F54" s="310"/>
      <c r="G54" s="310"/>
      <c r="H54" s="311"/>
      <c r="I54" s="414"/>
      <c r="J54" s="55"/>
      <c r="K54" s="312"/>
      <c r="L54" s="312"/>
      <c r="M54" s="312"/>
      <c r="N54" s="312"/>
      <c r="O54" s="312"/>
      <c r="P54" s="312"/>
      <c r="Q54" s="313"/>
      <c r="R54" s="309" t="s">
        <v>40</v>
      </c>
      <c r="S54" s="310"/>
      <c r="T54" s="310"/>
      <c r="U54" s="310"/>
      <c r="V54" s="310"/>
      <c r="W54" s="310"/>
      <c r="X54" s="311"/>
      <c r="Y54" s="414"/>
      <c r="Z54" s="55"/>
      <c r="AA54" s="312"/>
      <c r="AB54" s="312"/>
      <c r="AC54" s="312"/>
      <c r="AD54" s="312"/>
      <c r="AE54" s="313"/>
      <c r="AI54" s="98"/>
      <c r="AJ54" s="98"/>
      <c r="AK54" s="98"/>
      <c r="AL54" s="98"/>
      <c r="AM54" s="98"/>
      <c r="AN54" s="98"/>
      <c r="AO54" s="98"/>
      <c r="AP54" s="140"/>
      <c r="AQ54" s="98"/>
      <c r="AR54" s="98"/>
      <c r="AS54" s="98"/>
      <c r="AT54" s="98"/>
      <c r="AU54" s="98"/>
      <c r="AZ54" s="84"/>
      <c r="BA54" s="84"/>
      <c r="BB54" s="72"/>
      <c r="BC54" s="72"/>
      <c r="BD54" s="72"/>
      <c r="BE54" s="72"/>
      <c r="BF54" s="72"/>
      <c r="BG54" s="84"/>
      <c r="BH54" s="84"/>
      <c r="BI54" s="84"/>
      <c r="BJ54" s="84"/>
      <c r="BK54" s="72"/>
      <c r="BL54" s="72"/>
      <c r="BM54" s="72"/>
      <c r="BN54" s="72"/>
      <c r="BO54" s="72"/>
      <c r="BP54" s="84"/>
      <c r="BQ54" s="84"/>
      <c r="BR54" s="72"/>
      <c r="BS54" s="72"/>
      <c r="BT54" s="72"/>
      <c r="BU54" s="72"/>
      <c r="BV54" s="72"/>
      <c r="CD54" s="98"/>
      <c r="CE54" s="98"/>
      <c r="CF54" s="98"/>
      <c r="CG54" s="98"/>
      <c r="CH54" s="98"/>
      <c r="CI54" s="98"/>
      <c r="CJ54" s="98"/>
      <c r="CK54" s="140"/>
      <c r="CL54" s="98"/>
      <c r="CM54" s="98"/>
      <c r="CN54" s="98"/>
      <c r="CO54" s="98"/>
      <c r="CP54" s="98"/>
    </row>
    <row r="55" spans="3:94" ht="20.100000000000001" hidden="1" customHeight="1" x14ac:dyDescent="0.15">
      <c r="C55" s="310" t="str">
        <f>X16</f>
        <v>真岡選抜ＷＥＳＴ</v>
      </c>
      <c r="D55" s="310"/>
      <c r="E55" s="310"/>
      <c r="F55" s="310"/>
      <c r="G55" s="310"/>
      <c r="H55" s="311"/>
      <c r="I55" s="414"/>
      <c r="J55" s="387" t="s">
        <v>41</v>
      </c>
      <c r="K55" s="50">
        <v>1</v>
      </c>
      <c r="L55" s="356" t="str">
        <f>I34</f>
        <v>IRK FC</v>
      </c>
      <c r="M55" s="356"/>
      <c r="N55" s="356"/>
      <c r="O55" s="356"/>
      <c r="P55" s="356"/>
      <c r="Q55" s="357"/>
      <c r="R55" s="309" t="str">
        <f>X19</f>
        <v>Ｋ.M.Ｕ.21</v>
      </c>
      <c r="S55" s="310"/>
      <c r="T55" s="310"/>
      <c r="U55" s="310"/>
      <c r="V55" s="310"/>
      <c r="W55" s="310"/>
      <c r="X55" s="311"/>
      <c r="Y55" s="414"/>
      <c r="Z55" s="387" t="s">
        <v>41</v>
      </c>
      <c r="AA55" s="50">
        <v>1</v>
      </c>
      <c r="AB55" s="356" t="str">
        <f>Y26</f>
        <v>サウス宇都宮</v>
      </c>
      <c r="AC55" s="356"/>
      <c r="AD55" s="356"/>
      <c r="AE55" s="357"/>
      <c r="AI55" s="98"/>
      <c r="AJ55" s="98"/>
      <c r="AK55" s="98"/>
      <c r="AL55" s="98"/>
      <c r="AM55" s="98"/>
      <c r="AN55" s="98"/>
      <c r="AO55" s="98"/>
      <c r="AP55" s="140"/>
      <c r="AQ55" s="98"/>
      <c r="AR55" s="98"/>
      <c r="AS55" s="98"/>
      <c r="AT55" s="98"/>
      <c r="AU55" s="98"/>
      <c r="AZ55" s="72"/>
      <c r="BA55" s="72"/>
      <c r="BB55" s="72"/>
      <c r="BC55" s="72"/>
      <c r="BD55" s="83"/>
      <c r="BE55" s="83"/>
      <c r="BF55" s="83"/>
      <c r="BG55" s="72"/>
      <c r="BH55" s="72"/>
      <c r="BI55" s="72"/>
      <c r="BJ55" s="72"/>
      <c r="BK55" s="72"/>
      <c r="BL55" s="72"/>
      <c r="BM55" s="83"/>
      <c r="BN55" s="83"/>
      <c r="BO55" s="83"/>
      <c r="BP55" s="72"/>
      <c r="BQ55" s="72"/>
      <c r="BR55" s="72"/>
      <c r="BS55" s="72"/>
      <c r="BT55" s="83"/>
      <c r="BU55" s="83"/>
      <c r="BV55" s="83"/>
      <c r="CD55" s="98"/>
      <c r="CE55" s="98"/>
      <c r="CF55" s="98"/>
      <c r="CG55" s="98"/>
      <c r="CH55" s="98"/>
      <c r="CI55" s="98"/>
      <c r="CJ55" s="98"/>
      <c r="CK55" s="140"/>
      <c r="CL55" s="98"/>
      <c r="CM55" s="98"/>
      <c r="CN55" s="98"/>
      <c r="CO55" s="98"/>
      <c r="CP55" s="98"/>
    </row>
    <row r="56" spans="3:94" ht="20.100000000000001" hidden="1" customHeight="1" x14ac:dyDescent="0.15">
      <c r="I56" s="414"/>
      <c r="J56" s="387"/>
      <c r="K56" s="49">
        <v>2</v>
      </c>
      <c r="L56" s="314" t="str">
        <f>I35</f>
        <v>石神ＳＳＳ</v>
      </c>
      <c r="M56" s="314"/>
      <c r="N56" s="314"/>
      <c r="O56" s="314"/>
      <c r="P56" s="314"/>
      <c r="Q56" s="315"/>
      <c r="Y56" s="414"/>
      <c r="Z56" s="387"/>
      <c r="AA56" s="49">
        <v>2</v>
      </c>
      <c r="AB56" s="314" t="str">
        <f>Y27</f>
        <v>セントラルFC</v>
      </c>
      <c r="AC56" s="314"/>
      <c r="AD56" s="314"/>
      <c r="AE56" s="315"/>
      <c r="AI56" s="98"/>
      <c r="AJ56" s="98"/>
      <c r="AK56" s="98"/>
      <c r="AL56" s="98"/>
      <c r="AM56" s="98"/>
      <c r="AN56" s="98"/>
      <c r="AO56" s="98"/>
      <c r="AP56" s="140"/>
      <c r="AQ56" s="98"/>
      <c r="AR56" s="98"/>
      <c r="AS56" s="98"/>
      <c r="AT56" s="98"/>
      <c r="AU56" s="98"/>
      <c r="AZ56" s="72"/>
      <c r="BA56" s="72"/>
      <c r="BB56" s="72"/>
      <c r="BC56" s="72"/>
      <c r="BD56" s="83"/>
      <c r="BE56" s="83"/>
      <c r="BF56" s="83"/>
      <c r="BG56" s="72"/>
      <c r="BH56" s="72"/>
      <c r="BI56" s="72"/>
      <c r="BJ56" s="72"/>
      <c r="BK56" s="72"/>
      <c r="BL56" s="72"/>
      <c r="BM56" s="83"/>
      <c r="BN56" s="83"/>
      <c r="BO56" s="83"/>
      <c r="BP56" s="72"/>
      <c r="BQ56" s="72"/>
      <c r="BR56" s="72"/>
      <c r="BS56" s="72"/>
      <c r="BT56" s="83"/>
      <c r="BU56" s="83"/>
      <c r="BV56" s="83"/>
      <c r="CD56" s="98"/>
      <c r="CE56" s="98"/>
      <c r="CF56" s="98"/>
      <c r="CG56" s="98"/>
      <c r="CH56" s="98"/>
      <c r="CI56" s="98"/>
      <c r="CJ56" s="98"/>
      <c r="CK56" s="140"/>
      <c r="CL56" s="98"/>
      <c r="CM56" s="98"/>
      <c r="CN56" s="98"/>
      <c r="CO56" s="98"/>
      <c r="CP56" s="98"/>
    </row>
    <row r="57" spans="3:94" ht="20.100000000000001" hidden="1" customHeight="1" thickBot="1" x14ac:dyDescent="0.2">
      <c r="I57" s="415"/>
      <c r="J57" s="388"/>
      <c r="K57" s="57">
        <v>3</v>
      </c>
      <c r="L57" s="354" t="str">
        <f>I36</f>
        <v>久喜東ＦＣ</v>
      </c>
      <c r="M57" s="354"/>
      <c r="N57" s="354"/>
      <c r="O57" s="354"/>
      <c r="P57" s="354"/>
      <c r="Q57" s="355"/>
      <c r="Y57" s="415"/>
      <c r="Z57" s="388"/>
      <c r="AA57" s="57">
        <v>3</v>
      </c>
      <c r="AB57" s="354" t="str">
        <f>Y28</f>
        <v>大袋ＦＣ</v>
      </c>
      <c r="AC57" s="354"/>
      <c r="AD57" s="354"/>
      <c r="AE57" s="355"/>
      <c r="AI57" s="98"/>
      <c r="AJ57" s="98"/>
      <c r="AK57" s="98"/>
      <c r="AL57" s="98"/>
      <c r="AM57" s="98"/>
      <c r="AN57" s="98"/>
      <c r="AO57" s="98"/>
      <c r="AP57" s="140"/>
      <c r="AQ57" s="98"/>
      <c r="AR57" s="98"/>
      <c r="AS57" s="98"/>
      <c r="AT57" s="98"/>
      <c r="AU57" s="98"/>
      <c r="AZ57" s="72"/>
      <c r="BA57" s="72"/>
      <c r="BB57" s="72"/>
      <c r="BC57" s="72"/>
      <c r="BD57" s="83"/>
      <c r="BE57" s="83"/>
      <c r="BF57" s="83"/>
      <c r="BG57" s="72"/>
      <c r="BH57" s="72"/>
      <c r="BI57" s="72"/>
      <c r="BJ57" s="72"/>
      <c r="BK57" s="72"/>
      <c r="BL57" s="72"/>
      <c r="BM57" s="83"/>
      <c r="BN57" s="83"/>
      <c r="BO57" s="83"/>
      <c r="BP57" s="72"/>
      <c r="BQ57" s="72"/>
      <c r="BR57" s="72"/>
      <c r="BS57" s="72"/>
      <c r="BT57" s="83"/>
      <c r="BU57" s="83"/>
      <c r="BV57" s="83"/>
      <c r="CD57" s="98"/>
      <c r="CE57" s="98"/>
      <c r="CF57" s="98"/>
      <c r="CG57" s="98"/>
      <c r="CH57" s="98"/>
      <c r="CI57" s="98"/>
      <c r="CJ57" s="98"/>
      <c r="CK57" s="140"/>
      <c r="CL57" s="98"/>
      <c r="CM57" s="98"/>
      <c r="CN57" s="98"/>
      <c r="CO57" s="98"/>
      <c r="CP57" s="98"/>
    </row>
    <row r="58" spans="3:94" ht="20.100000000000001" hidden="1" customHeight="1" thickBot="1" x14ac:dyDescent="0.2">
      <c r="C58" s="1"/>
      <c r="D58" s="1"/>
      <c r="E58" s="1"/>
      <c r="F58" s="1"/>
      <c r="G58" s="1"/>
      <c r="H58" s="1"/>
      <c r="L58" s="52"/>
      <c r="M58" s="52"/>
      <c r="N58" s="52"/>
      <c r="O58" s="52"/>
      <c r="P58" s="52"/>
      <c r="Q58" s="52"/>
      <c r="Y58" s="22"/>
      <c r="AA58" s="51"/>
      <c r="AB58" s="53"/>
      <c r="AC58" s="53"/>
      <c r="AD58" s="53"/>
      <c r="AE58" s="54"/>
      <c r="AI58" s="98"/>
      <c r="AJ58" s="98"/>
      <c r="AK58" s="98"/>
      <c r="AL58" s="98"/>
      <c r="AM58" s="98"/>
      <c r="AN58" s="98"/>
      <c r="AO58" s="98"/>
      <c r="AP58" s="140"/>
      <c r="AQ58" s="98"/>
      <c r="AR58" s="98"/>
      <c r="AS58" s="98"/>
      <c r="AT58" s="98"/>
      <c r="AU58" s="98"/>
      <c r="CD58" s="98"/>
      <c r="CE58" s="98"/>
      <c r="CF58" s="98"/>
      <c r="CG58" s="98"/>
      <c r="CH58" s="98"/>
      <c r="CI58" s="98"/>
      <c r="CJ58" s="98"/>
      <c r="CK58" s="140"/>
      <c r="CL58" s="98"/>
      <c r="CM58" s="98"/>
      <c r="CN58" s="98"/>
      <c r="CO58" s="98"/>
      <c r="CP58" s="98"/>
    </row>
    <row r="59" spans="3:94" ht="20.100000000000001" hidden="1" customHeight="1" x14ac:dyDescent="0.15">
      <c r="C59" s="1"/>
      <c r="D59" s="1"/>
      <c r="E59" s="1"/>
      <c r="F59" s="1"/>
      <c r="G59" s="1"/>
      <c r="H59" s="1"/>
      <c r="I59" s="413" t="s">
        <v>32</v>
      </c>
      <c r="J59" s="389" t="s">
        <v>39</v>
      </c>
      <c r="K59" s="56">
        <v>1</v>
      </c>
      <c r="L59" s="436" t="str">
        <f>R22</f>
        <v>野原グランディオス</v>
      </c>
      <c r="M59" s="437"/>
      <c r="N59" s="437"/>
      <c r="O59" s="437"/>
      <c r="P59" s="437"/>
      <c r="Q59" s="438"/>
      <c r="Y59" s="413" t="s">
        <v>38</v>
      </c>
      <c r="Z59" s="389" t="s">
        <v>39</v>
      </c>
      <c r="AA59" s="56">
        <v>1</v>
      </c>
      <c r="AB59" s="334" t="str">
        <f>Y30</f>
        <v>栃木ＵＶＡ</v>
      </c>
      <c r="AC59" s="334"/>
      <c r="AD59" s="334"/>
      <c r="AE59" s="335"/>
      <c r="AI59" s="98"/>
      <c r="AJ59" s="98"/>
      <c r="AK59" s="98"/>
      <c r="AL59" s="98"/>
      <c r="AM59" s="98"/>
      <c r="AN59" s="98"/>
      <c r="AO59" s="98"/>
      <c r="AP59" s="140"/>
      <c r="AQ59" s="98"/>
      <c r="AR59" s="98"/>
      <c r="AS59" s="98"/>
      <c r="AT59" s="98"/>
      <c r="AU59" s="98"/>
      <c r="CD59" s="98"/>
      <c r="CE59" s="98"/>
      <c r="CF59" s="98"/>
      <c r="CG59" s="98"/>
      <c r="CH59" s="98"/>
      <c r="CI59" s="98"/>
      <c r="CJ59" s="98"/>
      <c r="CK59" s="140"/>
      <c r="CL59" s="98"/>
      <c r="CM59" s="98"/>
      <c r="CN59" s="98"/>
      <c r="CO59" s="98"/>
      <c r="CP59" s="98"/>
    </row>
    <row r="60" spans="3:94" ht="20.100000000000001" hidden="1" customHeight="1" x14ac:dyDescent="0.15">
      <c r="C60" s="352" t="str">
        <f>G17</f>
        <v>真岡市鬼怒自然 Ｃ</v>
      </c>
      <c r="D60" s="352"/>
      <c r="E60" s="352"/>
      <c r="F60" s="352"/>
      <c r="G60" s="352"/>
      <c r="H60" s="353"/>
      <c r="I60" s="414"/>
      <c r="J60" s="387"/>
      <c r="K60" s="49">
        <v>2</v>
      </c>
      <c r="L60" s="384" t="str">
        <f>R23</f>
        <v>トレセン茨城中央</v>
      </c>
      <c r="M60" s="385"/>
      <c r="N60" s="385"/>
      <c r="O60" s="385"/>
      <c r="P60" s="385"/>
      <c r="Q60" s="386"/>
      <c r="R60" s="351" t="str">
        <f>G20</f>
        <v>上の原緑地公園サッカー場　Ａ</v>
      </c>
      <c r="S60" s="352"/>
      <c r="T60" s="352"/>
      <c r="U60" s="352"/>
      <c r="V60" s="352"/>
      <c r="W60" s="352"/>
      <c r="X60" s="353"/>
      <c r="Y60" s="414"/>
      <c r="Z60" s="387"/>
      <c r="AA60" s="49">
        <v>2</v>
      </c>
      <c r="AB60" s="314" t="str">
        <f>Y31</f>
        <v>大子ＳＳＳ</v>
      </c>
      <c r="AC60" s="314"/>
      <c r="AD60" s="314"/>
      <c r="AE60" s="315"/>
      <c r="AI60" s="98"/>
      <c r="AJ60" s="98"/>
      <c r="AK60" s="98"/>
      <c r="AL60" s="98"/>
      <c r="AM60" s="98"/>
      <c r="AN60" s="98"/>
      <c r="AO60" s="98"/>
      <c r="AP60" s="140"/>
      <c r="AQ60" s="98"/>
      <c r="AR60" s="98"/>
      <c r="AS60" s="98"/>
      <c r="AT60" s="98"/>
      <c r="AU60" s="98"/>
      <c r="CD60" s="98"/>
      <c r="CE60" s="98"/>
      <c r="CF60" s="98"/>
      <c r="CG60" s="98"/>
      <c r="CH60" s="98"/>
      <c r="CI60" s="98"/>
      <c r="CJ60" s="98"/>
      <c r="CK60" s="140"/>
      <c r="CL60" s="98"/>
      <c r="CM60" s="98"/>
      <c r="CN60" s="98"/>
      <c r="CO60" s="98"/>
      <c r="CP60" s="98"/>
    </row>
    <row r="61" spans="3:94" ht="20.100000000000001" hidden="1" customHeight="1" x14ac:dyDescent="0.15">
      <c r="C61" s="1"/>
      <c r="D61" s="1"/>
      <c r="E61" s="1"/>
      <c r="F61" s="1"/>
      <c r="G61" s="1"/>
      <c r="H61" s="1"/>
      <c r="I61" s="414"/>
      <c r="J61" s="390"/>
      <c r="K61" s="49">
        <v>3</v>
      </c>
      <c r="L61" s="384" t="str">
        <f>R24</f>
        <v>FC原一</v>
      </c>
      <c r="M61" s="385"/>
      <c r="N61" s="385"/>
      <c r="O61" s="385"/>
      <c r="P61" s="385"/>
      <c r="Q61" s="386"/>
      <c r="R61" s="440" t="s">
        <v>154</v>
      </c>
      <c r="S61" s="441"/>
      <c r="T61" s="441"/>
      <c r="U61" s="441"/>
      <c r="V61" s="441"/>
      <c r="W61" s="441"/>
      <c r="X61" s="379"/>
      <c r="Y61" s="414"/>
      <c r="Z61" s="390"/>
      <c r="AA61" s="49">
        <v>3</v>
      </c>
      <c r="AB61" s="314" t="str">
        <f>Y32</f>
        <v>FC Carrera</v>
      </c>
      <c r="AC61" s="314"/>
      <c r="AD61" s="314"/>
      <c r="AE61" s="315"/>
      <c r="AI61" s="98"/>
      <c r="AJ61" s="98"/>
      <c r="AK61" s="98"/>
      <c r="AL61" s="98"/>
      <c r="AM61" s="98"/>
      <c r="AN61" s="98"/>
      <c r="AO61" s="98"/>
      <c r="AP61" s="140"/>
      <c r="AQ61" s="98"/>
      <c r="AR61" s="98"/>
      <c r="AS61" s="98"/>
      <c r="AT61" s="98"/>
      <c r="AU61" s="98"/>
      <c r="CD61" s="98"/>
      <c r="CE61" s="98"/>
      <c r="CF61" s="98"/>
      <c r="CG61" s="98"/>
      <c r="CH61" s="98"/>
      <c r="CI61" s="98"/>
      <c r="CJ61" s="98"/>
      <c r="CK61" s="140"/>
      <c r="CL61" s="98"/>
      <c r="CM61" s="98"/>
      <c r="CN61" s="98"/>
      <c r="CO61" s="98"/>
      <c r="CP61" s="98"/>
    </row>
    <row r="62" spans="3:94" ht="20.100000000000001" hidden="1" customHeight="1" x14ac:dyDescent="0.15">
      <c r="C62" s="310" t="s">
        <v>40</v>
      </c>
      <c r="D62" s="310"/>
      <c r="E62" s="310"/>
      <c r="F62" s="310"/>
      <c r="G62" s="310"/>
      <c r="H62" s="311"/>
      <c r="I62" s="414"/>
      <c r="J62" s="55"/>
      <c r="K62" s="312"/>
      <c r="L62" s="312"/>
      <c r="M62" s="312"/>
      <c r="N62" s="312"/>
      <c r="O62" s="312"/>
      <c r="P62" s="312"/>
      <c r="Q62" s="313"/>
      <c r="R62" s="309" t="s">
        <v>40</v>
      </c>
      <c r="S62" s="310"/>
      <c r="T62" s="310"/>
      <c r="U62" s="310"/>
      <c r="V62" s="310"/>
      <c r="W62" s="310"/>
      <c r="X62" s="311"/>
      <c r="Y62" s="414"/>
      <c r="Z62" s="55"/>
      <c r="AA62" s="312"/>
      <c r="AB62" s="312"/>
      <c r="AC62" s="312"/>
      <c r="AD62" s="312"/>
      <c r="AE62" s="313"/>
      <c r="AI62" s="98"/>
      <c r="AJ62" s="98"/>
      <c r="AK62" s="98"/>
      <c r="AL62" s="98"/>
      <c r="AM62" s="98"/>
      <c r="AN62" s="98"/>
      <c r="AO62" s="98"/>
      <c r="AP62" s="140"/>
      <c r="AQ62" s="98"/>
      <c r="AR62" s="98"/>
      <c r="AS62" s="98"/>
      <c r="AT62" s="98"/>
      <c r="AU62" s="98"/>
      <c r="CD62" s="98"/>
      <c r="CE62" s="98"/>
      <c r="CF62" s="98"/>
      <c r="CG62" s="98"/>
      <c r="CH62" s="98"/>
      <c r="CI62" s="98"/>
      <c r="CJ62" s="98"/>
      <c r="CK62" s="140"/>
      <c r="CL62" s="98"/>
      <c r="CM62" s="98"/>
      <c r="CN62" s="98"/>
      <c r="CO62" s="98"/>
      <c r="CP62" s="98"/>
    </row>
    <row r="63" spans="3:94" ht="20.100000000000001" hidden="1" customHeight="1" x14ac:dyDescent="0.15">
      <c r="C63" s="310" t="str">
        <f>X17</f>
        <v>真岡選抜ＥＡＳＴ</v>
      </c>
      <c r="D63" s="310"/>
      <c r="E63" s="310"/>
      <c r="F63" s="310"/>
      <c r="G63" s="310"/>
      <c r="H63" s="311"/>
      <c r="I63" s="414"/>
      <c r="J63" s="387" t="s">
        <v>41</v>
      </c>
      <c r="K63" s="50">
        <v>1</v>
      </c>
      <c r="L63" s="356" t="str">
        <f>R26</f>
        <v>真岡選抜ＥＡＳＴ</v>
      </c>
      <c r="M63" s="356"/>
      <c r="N63" s="356"/>
      <c r="O63" s="356"/>
      <c r="P63" s="356"/>
      <c r="Q63" s="357"/>
      <c r="R63" s="309" t="str">
        <f>X20</f>
        <v>Ｋ.M.Ｕ.21</v>
      </c>
      <c r="S63" s="310"/>
      <c r="T63" s="310"/>
      <c r="U63" s="310"/>
      <c r="V63" s="310"/>
      <c r="W63" s="310"/>
      <c r="X63" s="311"/>
      <c r="Y63" s="414"/>
      <c r="Z63" s="387" t="s">
        <v>41</v>
      </c>
      <c r="AA63" s="50">
        <v>1</v>
      </c>
      <c r="AB63" s="356" t="str">
        <f>Y34</f>
        <v>Ｋ.Ｍ.Ｕ.21</v>
      </c>
      <c r="AC63" s="356"/>
      <c r="AD63" s="356"/>
      <c r="AE63" s="357"/>
      <c r="AI63" s="98"/>
      <c r="AJ63" s="98"/>
      <c r="AK63" s="98"/>
      <c r="AL63" s="98"/>
      <c r="AM63" s="98"/>
      <c r="AN63" s="98"/>
      <c r="AO63" s="98"/>
      <c r="AP63" s="140"/>
      <c r="AQ63" s="98"/>
      <c r="AR63" s="98"/>
      <c r="AS63" s="98"/>
      <c r="AT63" s="98"/>
      <c r="AU63" s="98"/>
      <c r="CD63" s="98"/>
      <c r="CE63" s="98"/>
      <c r="CF63" s="98"/>
      <c r="CG63" s="98"/>
      <c r="CH63" s="98"/>
      <c r="CI63" s="98"/>
      <c r="CJ63" s="98"/>
      <c r="CK63" s="140"/>
      <c r="CL63" s="98"/>
      <c r="CM63" s="98"/>
      <c r="CN63" s="98"/>
      <c r="CO63" s="98"/>
      <c r="CP63" s="98"/>
    </row>
    <row r="64" spans="3:94" ht="20.100000000000001" hidden="1" customHeight="1" x14ac:dyDescent="0.15">
      <c r="I64" s="414"/>
      <c r="J64" s="387"/>
      <c r="K64" s="49">
        <v>2</v>
      </c>
      <c r="L64" s="314" t="str">
        <f>R27</f>
        <v>つくば市トレセン</v>
      </c>
      <c r="M64" s="314"/>
      <c r="N64" s="314"/>
      <c r="O64" s="314"/>
      <c r="P64" s="314"/>
      <c r="Q64" s="315"/>
      <c r="Y64" s="414"/>
      <c r="Z64" s="387"/>
      <c r="AA64" s="49">
        <v>2</v>
      </c>
      <c r="AB64" s="314" t="str">
        <f>Y35</f>
        <v>下館小あしかび</v>
      </c>
      <c r="AC64" s="314"/>
      <c r="AD64" s="314"/>
      <c r="AE64" s="315"/>
      <c r="AI64" s="98"/>
      <c r="AJ64" s="98"/>
      <c r="AK64" s="98"/>
      <c r="AL64" s="98"/>
      <c r="AM64" s="98"/>
      <c r="AN64" s="98"/>
      <c r="AO64" s="98"/>
      <c r="AP64" s="140"/>
      <c r="AQ64" s="98"/>
      <c r="AR64" s="98"/>
      <c r="AS64" s="98"/>
      <c r="AT64" s="98"/>
      <c r="AU64" s="98"/>
      <c r="CD64" s="98"/>
      <c r="CE64" s="98"/>
      <c r="CF64" s="98"/>
      <c r="CG64" s="98"/>
      <c r="CH64" s="98"/>
      <c r="CI64" s="98"/>
      <c r="CJ64" s="98"/>
      <c r="CK64" s="140"/>
      <c r="CL64" s="98"/>
      <c r="CM64" s="98"/>
      <c r="CN64" s="98"/>
      <c r="CO64" s="98"/>
      <c r="CP64" s="98"/>
    </row>
    <row r="65" spans="2:94" ht="20.100000000000001" hidden="1" customHeight="1" thickBot="1" x14ac:dyDescent="0.2">
      <c r="I65" s="415"/>
      <c r="J65" s="388"/>
      <c r="K65" s="57">
        <v>3</v>
      </c>
      <c r="L65" s="354" t="str">
        <f>R28</f>
        <v>川越ヤンガース</v>
      </c>
      <c r="M65" s="354"/>
      <c r="N65" s="354"/>
      <c r="O65" s="354"/>
      <c r="P65" s="354"/>
      <c r="Q65" s="355"/>
      <c r="Y65" s="415"/>
      <c r="Z65" s="388"/>
      <c r="AA65" s="57">
        <v>3</v>
      </c>
      <c r="AB65" s="354" t="str">
        <f>Y36</f>
        <v>与野鈴谷ＳＳＳ</v>
      </c>
      <c r="AC65" s="354"/>
      <c r="AD65" s="354"/>
      <c r="AE65" s="355"/>
      <c r="AI65" s="98"/>
      <c r="AJ65" s="98"/>
      <c r="AK65" s="98"/>
      <c r="AL65" s="98"/>
      <c r="AM65" s="98"/>
      <c r="AN65" s="98"/>
      <c r="AO65" s="98"/>
      <c r="AP65" s="140"/>
      <c r="AQ65" s="98"/>
      <c r="AR65" s="98"/>
      <c r="AS65" s="98"/>
      <c r="AT65" s="98"/>
      <c r="AU65" s="98"/>
      <c r="CD65" s="98"/>
      <c r="CE65" s="98"/>
      <c r="CF65" s="98"/>
      <c r="CG65" s="98"/>
      <c r="CH65" s="98"/>
      <c r="CI65" s="98"/>
      <c r="CJ65" s="98"/>
      <c r="CK65" s="140"/>
      <c r="CL65" s="98"/>
      <c r="CM65" s="98"/>
      <c r="CN65" s="98"/>
      <c r="CO65" s="98"/>
      <c r="CP65" s="98"/>
    </row>
    <row r="66" spans="2:94" ht="26.25" hidden="1" customHeight="1" x14ac:dyDescent="0.15">
      <c r="AI66" s="98"/>
      <c r="AJ66" s="98"/>
      <c r="AK66" s="98"/>
      <c r="AL66" s="98"/>
      <c r="AM66" s="98"/>
      <c r="AN66" s="98"/>
      <c r="AO66" s="98"/>
      <c r="AP66" s="140"/>
      <c r="AQ66" s="98"/>
      <c r="AR66" s="98"/>
      <c r="AS66" s="98"/>
      <c r="AT66" s="98"/>
      <c r="AU66" s="98"/>
      <c r="CD66" s="98"/>
      <c r="CE66" s="98"/>
      <c r="CF66" s="98"/>
      <c r="CG66" s="98"/>
      <c r="CH66" s="98"/>
      <c r="CI66" s="98"/>
      <c r="CJ66" s="98"/>
      <c r="CK66" s="140"/>
      <c r="CL66" s="98"/>
      <c r="CM66" s="98"/>
      <c r="CN66" s="98"/>
      <c r="CO66" s="98"/>
      <c r="CP66" s="98"/>
    </row>
    <row r="67" spans="2:94" ht="26.25" hidden="1" customHeight="1" x14ac:dyDescent="0.15">
      <c r="AI67" s="98"/>
      <c r="AJ67" s="98"/>
      <c r="AK67" s="98"/>
      <c r="AL67" s="98"/>
      <c r="AM67" s="98"/>
      <c r="AN67" s="98"/>
      <c r="AO67" s="98"/>
      <c r="AP67" s="140"/>
      <c r="AQ67" s="98"/>
      <c r="AR67" s="98"/>
      <c r="AS67" s="98"/>
      <c r="AT67" s="98"/>
      <c r="AU67" s="98"/>
      <c r="CD67" s="98"/>
      <c r="CE67" s="98"/>
      <c r="CF67" s="98"/>
      <c r="CG67" s="98"/>
      <c r="CH67" s="98"/>
      <c r="CI67" s="98"/>
      <c r="CJ67" s="98"/>
      <c r="CK67" s="140"/>
      <c r="CL67" s="98"/>
      <c r="CM67" s="98"/>
      <c r="CN67" s="98"/>
      <c r="CO67" s="98"/>
      <c r="CP67" s="98"/>
    </row>
    <row r="68" spans="2:94" ht="20.100000000000001" hidden="1" customHeight="1" x14ac:dyDescent="0.15">
      <c r="E68" s="383" t="s">
        <v>42</v>
      </c>
      <c r="F68" s="383"/>
      <c r="G68" s="383"/>
      <c r="H68" s="383"/>
      <c r="I68" s="383" t="s">
        <v>18</v>
      </c>
      <c r="J68" s="383"/>
      <c r="K68" s="383"/>
      <c r="L68" s="381" t="str">
        <f>BB15</f>
        <v>上の原緑地公園サッカー場　Ａ</v>
      </c>
      <c r="M68" s="381"/>
      <c r="N68" s="381"/>
      <c r="O68" s="381"/>
      <c r="P68" s="381"/>
      <c r="Q68" s="381"/>
      <c r="R68" s="381"/>
      <c r="S68" s="381"/>
      <c r="T68" s="71"/>
      <c r="U68" s="71"/>
      <c r="V68" s="383" t="s">
        <v>19</v>
      </c>
      <c r="W68" s="383"/>
      <c r="X68" s="383"/>
      <c r="Y68" s="381" t="str">
        <f>BB18</f>
        <v>真岡市鬼怒自然 Ｂ</v>
      </c>
      <c r="Z68" s="381"/>
      <c r="AA68" s="381"/>
      <c r="AB68" s="381"/>
      <c r="AC68" s="381"/>
      <c r="AD68" s="381"/>
      <c r="AE68" s="381"/>
      <c r="AI68" s="98"/>
      <c r="AJ68" s="98"/>
      <c r="AK68" s="98"/>
      <c r="AL68" s="98"/>
      <c r="AM68" s="98"/>
      <c r="AN68" s="98"/>
      <c r="AO68" s="98"/>
      <c r="AP68" s="140"/>
      <c r="AQ68" s="98"/>
      <c r="AR68" s="98"/>
      <c r="AS68" s="98"/>
      <c r="AT68" s="98"/>
      <c r="AU68" s="98"/>
      <c r="CD68" s="98"/>
      <c r="CE68" s="98"/>
      <c r="CF68" s="98"/>
      <c r="CG68" s="98"/>
      <c r="CH68" s="98"/>
      <c r="CI68" s="98"/>
      <c r="CJ68" s="98"/>
      <c r="CK68" s="140"/>
      <c r="CL68" s="98"/>
      <c r="CM68" s="98"/>
      <c r="CN68" s="98"/>
      <c r="CO68" s="98"/>
      <c r="CP68" s="98"/>
    </row>
    <row r="69" spans="2:94" ht="20.100000000000001" hidden="1" customHeight="1" x14ac:dyDescent="0.15">
      <c r="E69" s="71"/>
      <c r="F69" s="71"/>
      <c r="G69" s="71"/>
      <c r="H69" s="71"/>
      <c r="I69" s="383" t="s">
        <v>20</v>
      </c>
      <c r="J69" s="383"/>
      <c r="K69" s="383"/>
      <c r="L69" s="381" t="str">
        <f>BB16</f>
        <v>真岡市鬼怒自然 Ａ</v>
      </c>
      <c r="M69" s="381"/>
      <c r="N69" s="381"/>
      <c r="O69" s="381"/>
      <c r="P69" s="381"/>
      <c r="Q69" s="381"/>
      <c r="R69" s="381"/>
      <c r="S69" s="381"/>
      <c r="T69" s="71"/>
      <c r="U69" s="71"/>
      <c r="V69" s="383" t="s">
        <v>21</v>
      </c>
      <c r="W69" s="383"/>
      <c r="X69" s="383"/>
      <c r="Y69" s="381" t="str">
        <f>BB19</f>
        <v>真岡市鬼怒自然 Ｃ</v>
      </c>
      <c r="Z69" s="381"/>
      <c r="AA69" s="381"/>
      <c r="AB69" s="381"/>
      <c r="AC69" s="381"/>
      <c r="AD69" s="381"/>
      <c r="AE69" s="381"/>
      <c r="AI69" s="98"/>
      <c r="AJ69" s="98"/>
      <c r="AK69" s="98"/>
      <c r="AL69" s="98"/>
      <c r="AM69" s="98"/>
      <c r="AN69" s="98"/>
      <c r="AO69" s="98"/>
      <c r="AP69" s="140"/>
      <c r="AQ69" s="98"/>
      <c r="AR69" s="98"/>
      <c r="AS69" s="98"/>
      <c r="AT69" s="98"/>
      <c r="AU69" s="98"/>
      <c r="CD69" s="98"/>
      <c r="CE69" s="98"/>
      <c r="CF69" s="98"/>
      <c r="CG69" s="98"/>
      <c r="CH69" s="98"/>
      <c r="CI69" s="98"/>
      <c r="CJ69" s="98"/>
      <c r="CK69" s="140"/>
      <c r="CL69" s="98"/>
      <c r="CM69" s="98"/>
      <c r="CN69" s="98"/>
      <c r="CO69" s="98"/>
      <c r="CP69" s="98"/>
    </row>
    <row r="70" spans="2:94" ht="20.100000000000001" hidden="1" customHeight="1" x14ac:dyDescent="0.15">
      <c r="E70" s="71"/>
      <c r="F70" s="71"/>
      <c r="G70" s="71"/>
      <c r="H70" s="71"/>
      <c r="I70" s="383" t="s">
        <v>22</v>
      </c>
      <c r="J70" s="383"/>
      <c r="K70" s="383"/>
      <c r="L70" s="381" t="str">
        <f>BB17</f>
        <v>上の原緑地公園サッカー場　Ｂ</v>
      </c>
      <c r="M70" s="381"/>
      <c r="N70" s="381"/>
      <c r="O70" s="381"/>
      <c r="P70" s="381"/>
      <c r="Q70" s="381"/>
      <c r="R70" s="381"/>
      <c r="S70" s="381"/>
      <c r="T70" s="71"/>
      <c r="U70" s="71"/>
      <c r="V70" s="383" t="s">
        <v>23</v>
      </c>
      <c r="W70" s="383"/>
      <c r="X70" s="383"/>
      <c r="Y70" s="381" t="str">
        <f>BB20</f>
        <v>真岡市鬼怒自然 Ｄ</v>
      </c>
      <c r="Z70" s="381"/>
      <c r="AA70" s="381"/>
      <c r="AB70" s="381"/>
      <c r="AC70" s="381"/>
      <c r="AD70" s="381"/>
      <c r="AE70" s="257"/>
      <c r="AI70" s="98"/>
      <c r="AJ70" s="98"/>
      <c r="AK70" s="98"/>
      <c r="AL70" s="98"/>
      <c r="AM70" s="98"/>
      <c r="AN70" s="98"/>
      <c r="AO70" s="98"/>
      <c r="AP70" s="140"/>
      <c r="AQ70" s="98"/>
      <c r="AR70" s="98"/>
      <c r="AS70" s="98"/>
      <c r="AT70" s="98"/>
      <c r="AU70" s="98"/>
      <c r="CD70" s="98"/>
      <c r="CE70" s="98"/>
      <c r="CF70" s="98"/>
      <c r="CG70" s="98"/>
      <c r="CH70" s="98"/>
      <c r="CI70" s="98"/>
      <c r="CJ70" s="98"/>
      <c r="CK70" s="140"/>
      <c r="CL70" s="98"/>
      <c r="CM70" s="98"/>
      <c r="CN70" s="98"/>
      <c r="CO70" s="98"/>
      <c r="CP70" s="98"/>
    </row>
    <row r="71" spans="2:94" ht="15" hidden="1" customHeight="1" x14ac:dyDescent="0.15">
      <c r="AI71" s="98"/>
      <c r="AJ71" s="98"/>
      <c r="AK71" s="98"/>
      <c r="AL71" s="98"/>
      <c r="AM71" s="98"/>
      <c r="AN71" s="98"/>
      <c r="AO71" s="98"/>
      <c r="AP71" s="140"/>
      <c r="AQ71" s="98"/>
      <c r="AR71" s="98"/>
      <c r="AS71" s="98"/>
      <c r="AT71" s="98"/>
      <c r="AU71" s="98"/>
      <c r="CD71" s="98"/>
      <c r="CE71" s="98"/>
      <c r="CF71" s="98"/>
      <c r="CG71" s="98"/>
      <c r="CH71" s="98"/>
      <c r="CI71" s="98"/>
      <c r="CJ71" s="98"/>
      <c r="CK71" s="140"/>
      <c r="CL71" s="98"/>
      <c r="CM71" s="98"/>
      <c r="CN71" s="98"/>
      <c r="CO71" s="98"/>
      <c r="CP71" s="98"/>
    </row>
    <row r="72" spans="2:94" ht="20.100000000000001" hidden="1" customHeight="1" x14ac:dyDescent="0.15">
      <c r="B72" s="20"/>
      <c r="D72" s="447" t="s">
        <v>157</v>
      </c>
      <c r="E72" s="447"/>
      <c r="F72" s="447"/>
      <c r="G72" s="447"/>
      <c r="H72" s="447"/>
      <c r="I72" s="447"/>
      <c r="J72" s="447"/>
      <c r="K72" s="447"/>
      <c r="L72" s="447"/>
      <c r="M72" s="447"/>
      <c r="N72" s="447"/>
      <c r="O72" s="447"/>
      <c r="P72" s="447"/>
      <c r="Q72" s="447"/>
      <c r="R72" s="447"/>
      <c r="S72" s="447"/>
      <c r="T72" s="447"/>
      <c r="U72" s="447"/>
      <c r="V72" s="447"/>
      <c r="W72" s="447"/>
      <c r="X72" s="447"/>
      <c r="Y72" s="447"/>
      <c r="Z72" s="447"/>
      <c r="AA72" s="447"/>
      <c r="AB72" s="447"/>
      <c r="AC72" s="447"/>
      <c r="AD72" s="447"/>
      <c r="AE72" s="447"/>
      <c r="AF72" s="261"/>
      <c r="AG72" s="73"/>
      <c r="AH72" s="94"/>
      <c r="AI72" s="100"/>
      <c r="AJ72" s="100"/>
      <c r="AK72" s="100"/>
      <c r="AL72" s="100"/>
      <c r="AM72" s="100"/>
      <c r="AN72" s="100"/>
      <c r="AO72" s="100"/>
      <c r="AP72" s="145"/>
      <c r="AQ72" s="100"/>
      <c r="AR72" s="100"/>
      <c r="AS72" s="100"/>
      <c r="AT72" s="100"/>
      <c r="AU72" s="100"/>
      <c r="CD72" s="100"/>
      <c r="CE72" s="100"/>
      <c r="CF72" s="100"/>
      <c r="CG72" s="100"/>
      <c r="CH72" s="100"/>
      <c r="CI72" s="100"/>
      <c r="CJ72" s="100"/>
      <c r="CK72" s="145"/>
      <c r="CL72" s="100"/>
      <c r="CM72" s="100"/>
      <c r="CN72" s="100"/>
      <c r="CO72" s="100"/>
      <c r="CP72" s="100"/>
    </row>
    <row r="73" spans="2:94" ht="20.100000000000001" hidden="1" customHeight="1" x14ac:dyDescent="0.15">
      <c r="B73" s="20"/>
      <c r="C73" s="73"/>
      <c r="D73" s="73"/>
      <c r="E73" s="73"/>
      <c r="F73" s="73"/>
      <c r="G73" s="73"/>
      <c r="H73" s="73"/>
      <c r="I73" s="73"/>
      <c r="J73" s="73"/>
      <c r="K73" s="73"/>
      <c r="L73" s="73"/>
      <c r="M73" s="73"/>
      <c r="N73" s="73"/>
      <c r="O73" s="73"/>
      <c r="P73" s="73"/>
      <c r="Q73" s="73"/>
      <c r="R73" s="73"/>
      <c r="S73" s="73"/>
      <c r="T73" s="73"/>
      <c r="U73" s="73"/>
      <c r="V73" s="73"/>
      <c r="W73" s="73"/>
      <c r="X73" s="73"/>
      <c r="Y73" s="73"/>
      <c r="Z73" s="73"/>
      <c r="AA73" s="73"/>
      <c r="AB73" s="73"/>
      <c r="AC73" s="73"/>
      <c r="AD73" s="73"/>
      <c r="AE73" s="73"/>
      <c r="AF73" s="73"/>
      <c r="AG73" s="73"/>
      <c r="AH73" s="94"/>
      <c r="AI73" s="100"/>
      <c r="AJ73" s="100"/>
      <c r="AK73" s="100"/>
      <c r="AL73" s="100"/>
      <c r="AM73" s="100"/>
      <c r="AN73" s="100"/>
      <c r="AO73" s="100"/>
      <c r="AP73" s="145"/>
      <c r="AQ73" s="100"/>
      <c r="AR73" s="100"/>
      <c r="AS73" s="100"/>
      <c r="AT73" s="100"/>
      <c r="AU73" s="100"/>
      <c r="CD73" s="100"/>
      <c r="CE73" s="100"/>
      <c r="CF73" s="100"/>
      <c r="CG73" s="100"/>
      <c r="CH73" s="100"/>
      <c r="CI73" s="100"/>
      <c r="CJ73" s="100"/>
      <c r="CK73" s="145"/>
      <c r="CL73" s="100"/>
      <c r="CM73" s="100"/>
      <c r="CN73" s="100"/>
      <c r="CO73" s="100"/>
      <c r="CP73" s="100"/>
    </row>
    <row r="74" spans="2:94" ht="24" x14ac:dyDescent="0.15">
      <c r="B74" s="382" t="str">
        <f>G13</f>
        <v>第 7 回 栃木県近隣サッカー大会 （Ｕ-12）</v>
      </c>
      <c r="C74" s="382"/>
      <c r="D74" s="382"/>
      <c r="E74" s="382"/>
      <c r="F74" s="382"/>
      <c r="G74" s="382"/>
      <c r="H74" s="382"/>
      <c r="I74" s="382"/>
      <c r="J74" s="382"/>
      <c r="K74" s="382"/>
      <c r="L74" s="382"/>
      <c r="M74" s="382"/>
      <c r="N74" s="382"/>
      <c r="O74" s="382"/>
      <c r="P74" s="382"/>
      <c r="Q74" s="382"/>
      <c r="R74" s="382"/>
      <c r="S74" s="382"/>
      <c r="T74" s="382"/>
      <c r="U74" s="382"/>
      <c r="V74" s="382"/>
      <c r="W74" s="382"/>
      <c r="X74" s="382"/>
      <c r="Y74" s="382"/>
      <c r="Z74" s="382"/>
      <c r="AA74" s="382"/>
      <c r="AB74" s="382"/>
      <c r="AC74" s="382"/>
      <c r="AD74" s="382"/>
      <c r="AE74" s="382"/>
      <c r="AF74" s="382"/>
      <c r="AG74" s="21"/>
      <c r="AH74" s="21"/>
      <c r="AI74" s="101"/>
      <c r="AJ74" s="101"/>
      <c r="AK74" s="101"/>
      <c r="AL74" s="101"/>
      <c r="AM74" s="101"/>
      <c r="AN74" s="101"/>
      <c r="AO74" s="101"/>
      <c r="AP74" s="144"/>
      <c r="AQ74" s="101"/>
      <c r="AR74" s="101"/>
      <c r="AS74" s="101"/>
      <c r="AT74" s="101"/>
      <c r="AU74" s="101"/>
      <c r="AV74" s="382" t="str">
        <f>BB13</f>
        <v>第 7 回 栃木県近隣サッカー大会 （Ｕ-12）</v>
      </c>
      <c r="AW74" s="382"/>
      <c r="AX74" s="382"/>
      <c r="AY74" s="382"/>
      <c r="AZ74" s="382"/>
      <c r="BA74" s="382"/>
      <c r="BB74" s="382"/>
      <c r="BC74" s="382"/>
      <c r="BD74" s="382"/>
      <c r="BE74" s="382"/>
      <c r="BF74" s="382"/>
      <c r="BG74" s="382"/>
      <c r="BH74" s="382"/>
      <c r="BI74" s="382"/>
      <c r="BJ74" s="382"/>
      <c r="BK74" s="382"/>
      <c r="BL74" s="382"/>
      <c r="BM74" s="382"/>
      <c r="BN74" s="382"/>
      <c r="BO74" s="382"/>
      <c r="BP74" s="382"/>
      <c r="BQ74" s="382"/>
      <c r="BR74" s="382"/>
      <c r="BS74" s="382"/>
      <c r="BT74" s="382"/>
      <c r="BU74" s="382"/>
      <c r="BV74" s="382"/>
      <c r="BW74" s="382"/>
      <c r="BX74" s="382"/>
      <c r="BY74" s="382"/>
      <c r="BZ74" s="382"/>
      <c r="CA74" s="382"/>
      <c r="CB74" s="382"/>
      <c r="CD74" s="101"/>
      <c r="CE74" s="101"/>
      <c r="CF74" s="101"/>
      <c r="CG74" s="101"/>
      <c r="CH74" s="101"/>
      <c r="CI74" s="101"/>
      <c r="CJ74" s="101"/>
      <c r="CK74" s="144"/>
      <c r="CL74" s="101"/>
      <c r="CM74" s="101"/>
      <c r="CN74" s="101"/>
      <c r="CO74" s="101"/>
      <c r="CP74" s="101"/>
    </row>
    <row r="75" spans="2:94" ht="18.75" customHeight="1" x14ac:dyDescent="0.15">
      <c r="B75" s="5"/>
      <c r="C75" s="5"/>
      <c r="D75" s="5"/>
      <c r="E75" s="5"/>
      <c r="F75" s="21"/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Y75" s="316" t="str">
        <f>G14</f>
        <v>≪１日目組み合わせ≫</v>
      </c>
      <c r="Z75" s="316"/>
      <c r="AA75" s="316"/>
      <c r="AB75" s="316"/>
      <c r="AC75" s="316"/>
      <c r="AD75" s="316"/>
      <c r="AE75" s="412" t="str">
        <f>L14</f>
        <v xml:space="preserve"> （12/21）</v>
      </c>
      <c r="AF75" s="412"/>
      <c r="AG75" s="412"/>
      <c r="AH75" s="94"/>
      <c r="AI75" s="100"/>
      <c r="AJ75" s="100"/>
      <c r="AK75" s="100"/>
      <c r="AL75" s="100"/>
      <c r="AM75" s="100"/>
      <c r="AN75" s="100"/>
      <c r="AO75" s="100"/>
      <c r="AP75" s="145"/>
      <c r="AQ75" s="100"/>
      <c r="AR75" s="100"/>
      <c r="AS75" s="100"/>
      <c r="AT75" s="100"/>
      <c r="AU75" s="100"/>
      <c r="AW75" s="5"/>
      <c r="AX75" s="5"/>
      <c r="AY75" s="5"/>
      <c r="AZ75" s="5"/>
      <c r="BA75" s="21"/>
      <c r="BB75" s="21"/>
      <c r="BC75" s="21"/>
      <c r="BD75" s="21"/>
      <c r="BE75" s="21"/>
      <c r="BF75" s="21"/>
      <c r="BG75" s="21"/>
      <c r="BH75" s="21"/>
      <c r="BI75" s="21"/>
      <c r="BJ75" s="21"/>
      <c r="BK75" s="21"/>
      <c r="BL75" s="21"/>
      <c r="BM75" s="21"/>
      <c r="BN75" s="21"/>
      <c r="BO75" s="21"/>
      <c r="BP75" s="21"/>
      <c r="BQ75" s="75"/>
      <c r="BT75" s="316" t="str">
        <f>BB14</f>
        <v>≪2日目組み合わせ≫</v>
      </c>
      <c r="BU75" s="316"/>
      <c r="BV75" s="316"/>
      <c r="BW75" s="316"/>
      <c r="BX75" s="316"/>
      <c r="BY75" s="316"/>
      <c r="BZ75" s="412" t="str">
        <f>BG14</f>
        <v>（12/22）</v>
      </c>
      <c r="CA75" s="412"/>
      <c r="CB75" s="412"/>
      <c r="CD75" s="100"/>
      <c r="CE75" s="100"/>
      <c r="CF75" s="100"/>
      <c r="CG75" s="100"/>
      <c r="CH75" s="100"/>
      <c r="CI75" s="100"/>
      <c r="CJ75" s="100"/>
      <c r="CK75" s="145"/>
      <c r="CL75" s="100"/>
      <c r="CM75" s="100"/>
      <c r="CN75" s="100"/>
      <c r="CO75" s="100"/>
      <c r="CP75" s="100"/>
    </row>
    <row r="76" spans="2:94" ht="21.95" customHeight="1" x14ac:dyDescent="0.15">
      <c r="B76" s="430" t="str">
        <f>G15</f>
        <v>真岡市鬼怒自然 Ａ</v>
      </c>
      <c r="C76" s="430"/>
      <c r="D76" s="430"/>
      <c r="E76" s="430"/>
      <c r="F76" s="430"/>
      <c r="G76" s="430"/>
      <c r="H76" s="430"/>
      <c r="I76" s="430"/>
      <c r="J76" s="430"/>
      <c r="K76" s="430"/>
      <c r="L76" s="430"/>
      <c r="M76" s="430"/>
      <c r="N76" s="430"/>
      <c r="O76" s="430"/>
      <c r="P76" s="430"/>
      <c r="Q76" s="430"/>
      <c r="R76" s="430"/>
      <c r="S76" s="430"/>
      <c r="T76" s="430"/>
      <c r="U76" s="430"/>
      <c r="V76" s="430"/>
      <c r="W76" s="430"/>
      <c r="X76" s="430"/>
      <c r="Y76" s="430"/>
      <c r="Z76" s="430"/>
      <c r="AA76" s="430"/>
      <c r="AB76" s="430"/>
      <c r="AC76" s="430"/>
      <c r="AD76" s="430"/>
      <c r="AE76" s="430"/>
      <c r="AF76" s="430"/>
      <c r="AG76" s="20"/>
      <c r="AH76" s="20"/>
      <c r="AI76" s="102"/>
      <c r="AJ76" s="102"/>
      <c r="AK76" s="102"/>
      <c r="AL76" s="102"/>
      <c r="AM76" s="102"/>
      <c r="AN76" s="102"/>
      <c r="AO76" s="102"/>
      <c r="AP76" s="145"/>
      <c r="AQ76" s="102"/>
      <c r="AR76" s="102"/>
      <c r="AS76" s="102"/>
      <c r="AT76" s="102"/>
      <c r="AU76" s="102"/>
      <c r="AW76" s="430" t="str">
        <f>BB15</f>
        <v>上の原緑地公園サッカー場　Ａ</v>
      </c>
      <c r="AX76" s="430"/>
      <c r="AY76" s="430"/>
      <c r="AZ76" s="430"/>
      <c r="BA76" s="430"/>
      <c r="BB76" s="430"/>
      <c r="BC76" s="430"/>
      <c r="BD76" s="430"/>
      <c r="BE76" s="430"/>
      <c r="BF76" s="430"/>
      <c r="BG76" s="430"/>
      <c r="BH76" s="430"/>
      <c r="BI76" s="430"/>
      <c r="BJ76" s="430"/>
      <c r="BK76" s="430"/>
      <c r="BL76" s="430"/>
      <c r="BM76" s="430"/>
      <c r="BN76" s="430"/>
      <c r="BO76" s="430"/>
      <c r="BP76" s="430"/>
      <c r="BQ76" s="430"/>
      <c r="BR76" s="430"/>
      <c r="BS76" s="430"/>
      <c r="BT76" s="430"/>
      <c r="BU76" s="430"/>
      <c r="BV76" s="430"/>
      <c r="BW76" s="430"/>
      <c r="BX76" s="430"/>
      <c r="BY76" s="430"/>
      <c r="BZ76" s="430"/>
      <c r="CA76" s="430"/>
      <c r="CD76" s="102"/>
      <c r="CE76" s="102"/>
      <c r="CF76" s="102"/>
      <c r="CG76" s="102"/>
      <c r="CH76" s="102"/>
      <c r="CI76" s="102"/>
      <c r="CJ76" s="102"/>
      <c r="CK76" s="145"/>
      <c r="CL76" s="102"/>
      <c r="CM76" s="102"/>
      <c r="CN76" s="102"/>
      <c r="CO76" s="102"/>
      <c r="CP76" s="102"/>
    </row>
    <row r="77" spans="2:94" ht="21.75" customHeight="1" thickBot="1" x14ac:dyDescent="0.2">
      <c r="B77" s="62"/>
      <c r="C77" s="391" t="s">
        <v>109</v>
      </c>
      <c r="D77" s="391"/>
      <c r="E77" s="391"/>
      <c r="F77" s="63"/>
      <c r="G77" s="63"/>
      <c r="H77" s="63"/>
      <c r="I77" s="63"/>
      <c r="J77" s="63"/>
      <c r="K77" s="63"/>
      <c r="L77" s="380"/>
      <c r="M77" s="380"/>
      <c r="N77" s="380"/>
      <c r="O77" s="380"/>
      <c r="P77" s="380"/>
      <c r="Q77" s="380"/>
      <c r="R77" s="380"/>
      <c r="S77" s="380"/>
      <c r="T77" s="380"/>
      <c r="U77" s="380"/>
      <c r="V77" s="380"/>
      <c r="W77" s="20"/>
      <c r="X77" s="20"/>
      <c r="Y77" s="20"/>
      <c r="Z77" s="20"/>
      <c r="AA77" s="20"/>
      <c r="AB77" s="20"/>
      <c r="AC77" s="7"/>
      <c r="AD77" s="7"/>
      <c r="AE77" s="2"/>
      <c r="AF77" s="2"/>
      <c r="AG77" s="2"/>
      <c r="AH77" s="92"/>
      <c r="AI77" s="181" t="s">
        <v>101</v>
      </c>
      <c r="AJ77" s="103"/>
      <c r="AK77" s="103"/>
      <c r="AL77" s="103"/>
      <c r="AM77" s="103"/>
      <c r="AN77" s="103"/>
      <c r="AO77" s="103"/>
      <c r="AP77" s="141"/>
      <c r="AQ77" s="103"/>
      <c r="AR77" s="103"/>
      <c r="AS77" s="103"/>
      <c r="AT77" s="103"/>
      <c r="AU77" s="103"/>
      <c r="AX77" s="292" t="s">
        <v>18</v>
      </c>
      <c r="AY77" s="292"/>
      <c r="AZ77" s="292"/>
      <c r="BA77" s="20"/>
      <c r="BB77" s="20"/>
      <c r="BC77" s="20"/>
      <c r="BD77" s="20"/>
      <c r="BE77" s="20"/>
      <c r="BF77" s="20"/>
      <c r="BG77" s="380" t="s">
        <v>143</v>
      </c>
      <c r="BH77" s="380"/>
      <c r="BI77" s="380"/>
      <c r="BJ77" s="380"/>
      <c r="BK77" s="380"/>
      <c r="BL77" s="380"/>
      <c r="BM77" s="380"/>
      <c r="BN77" s="380"/>
      <c r="BO77" s="380"/>
      <c r="BP77" s="380"/>
      <c r="BQ77" s="380"/>
      <c r="BR77" s="20"/>
      <c r="BS77" s="20"/>
      <c r="BT77" s="20"/>
      <c r="BU77" s="20"/>
      <c r="BV77" s="20"/>
      <c r="BW77" s="20"/>
      <c r="BX77" s="7"/>
      <c r="BY77" s="7"/>
      <c r="BZ77" s="2"/>
      <c r="CA77" s="2"/>
      <c r="CD77" s="181" t="s">
        <v>101</v>
      </c>
      <c r="CE77" s="103"/>
      <c r="CF77" s="103"/>
      <c r="CG77" s="103"/>
      <c r="CH77" s="103"/>
      <c r="CI77" s="103"/>
      <c r="CJ77" s="103"/>
      <c r="CK77" s="141"/>
      <c r="CL77" s="103"/>
      <c r="CM77" s="103"/>
      <c r="CN77" s="103"/>
      <c r="CO77" s="103"/>
      <c r="CP77" s="103"/>
    </row>
    <row r="78" spans="2:94" ht="21.75" customHeight="1" thickBot="1" x14ac:dyDescent="0.2">
      <c r="B78" s="62"/>
      <c r="C78" s="444" t="s">
        <v>43</v>
      </c>
      <c r="D78" s="445"/>
      <c r="E78" s="446"/>
      <c r="F78" s="401" t="str">
        <f>C79</f>
        <v>北那須トレセンSol</v>
      </c>
      <c r="G78" s="402"/>
      <c r="H78" s="402"/>
      <c r="I78" s="402" t="str">
        <f>C80</f>
        <v>F.C.LAZOS MITO</v>
      </c>
      <c r="J78" s="402"/>
      <c r="K78" s="402"/>
      <c r="L78" s="402" t="str">
        <f>C81</f>
        <v>west united</v>
      </c>
      <c r="M78" s="402"/>
      <c r="N78" s="402"/>
      <c r="O78" s="443"/>
      <c r="P78" s="443"/>
      <c r="Q78" s="349" t="s">
        <v>8</v>
      </c>
      <c r="R78" s="350"/>
      <c r="S78" s="350"/>
      <c r="T78" s="350" t="s">
        <v>9</v>
      </c>
      <c r="U78" s="350"/>
      <c r="V78" s="350"/>
      <c r="W78" s="350" t="s">
        <v>10</v>
      </c>
      <c r="X78" s="350"/>
      <c r="Y78" s="363"/>
      <c r="Z78" s="370" t="s">
        <v>11</v>
      </c>
      <c r="AA78" s="350"/>
      <c r="AB78" s="363"/>
      <c r="AI78" s="170"/>
      <c r="AJ78" s="121" t="s">
        <v>110</v>
      </c>
      <c r="AK78" s="111">
        <v>1</v>
      </c>
      <c r="AL78" s="112">
        <v>2</v>
      </c>
      <c r="AM78" s="113">
        <v>3</v>
      </c>
      <c r="AN78" s="113" t="s">
        <v>97</v>
      </c>
      <c r="AO78" s="171"/>
      <c r="AP78" s="186" t="s">
        <v>102</v>
      </c>
      <c r="AQ78" s="187" t="s">
        <v>103</v>
      </c>
      <c r="AR78" s="187" t="s">
        <v>104</v>
      </c>
      <c r="AS78" s="187" t="s">
        <v>119</v>
      </c>
      <c r="AT78" s="188" t="s">
        <v>120</v>
      </c>
      <c r="AU78" s="189" t="s">
        <v>105</v>
      </c>
      <c r="AX78" s="371" t="s">
        <v>43</v>
      </c>
      <c r="AY78" s="372"/>
      <c r="AZ78" s="373"/>
      <c r="BA78" s="401" t="str">
        <f>AX79</f>
        <v>F.C.LAZOS MITO</v>
      </c>
      <c r="BB78" s="402"/>
      <c r="BC78" s="402"/>
      <c r="BD78" s="402" t="str">
        <f>AX80</f>
        <v>ロッサドールＪｒ</v>
      </c>
      <c r="BE78" s="402"/>
      <c r="BF78" s="402"/>
      <c r="BG78" s="402" t="str">
        <f>AX81</f>
        <v>トレセン茨城中央</v>
      </c>
      <c r="BH78" s="402"/>
      <c r="BI78" s="402"/>
      <c r="BJ78" s="443"/>
      <c r="BK78" s="443"/>
      <c r="BL78" s="349" t="s">
        <v>8</v>
      </c>
      <c r="BM78" s="350"/>
      <c r="BN78" s="350"/>
      <c r="BO78" s="350" t="s">
        <v>9</v>
      </c>
      <c r="BP78" s="350"/>
      <c r="BQ78" s="350"/>
      <c r="BR78" s="350" t="s">
        <v>10</v>
      </c>
      <c r="BS78" s="350"/>
      <c r="BT78" s="363"/>
      <c r="BU78" s="370" t="s">
        <v>11</v>
      </c>
      <c r="BV78" s="350"/>
      <c r="BW78" s="363"/>
      <c r="BY78" s="495" t="s">
        <v>79</v>
      </c>
      <c r="BZ78" s="495"/>
      <c r="CA78" s="495"/>
      <c r="CB78" s="495"/>
      <c r="CD78" s="170"/>
      <c r="CE78" s="121" t="s">
        <v>110</v>
      </c>
      <c r="CF78" s="111">
        <v>1</v>
      </c>
      <c r="CG78" s="112">
        <v>2</v>
      </c>
      <c r="CH78" s="113">
        <v>3</v>
      </c>
      <c r="CI78" s="113" t="s">
        <v>97</v>
      </c>
      <c r="CJ78" s="171"/>
      <c r="CK78" s="186" t="s">
        <v>102</v>
      </c>
      <c r="CL78" s="187" t="s">
        <v>103</v>
      </c>
      <c r="CM78" s="188" t="s">
        <v>104</v>
      </c>
      <c r="CN78" s="187" t="s">
        <v>119</v>
      </c>
      <c r="CO78" s="188" t="s">
        <v>120</v>
      </c>
      <c r="CP78" s="189" t="s">
        <v>105</v>
      </c>
    </row>
    <row r="79" spans="2:94" ht="21.75" customHeight="1" thickTop="1" x14ac:dyDescent="0.15">
      <c r="B79" s="64">
        <v>1</v>
      </c>
      <c r="C79" s="392" t="str">
        <f>I22</f>
        <v>北那須トレセンSol</v>
      </c>
      <c r="D79" s="393"/>
      <c r="E79" s="394"/>
      <c r="F79" s="41"/>
      <c r="G79" s="42"/>
      <c r="H79" s="43"/>
      <c r="I79" s="65">
        <f>IF(L89="","",L89)</f>
        <v>0</v>
      </c>
      <c r="J79" s="38" t="s">
        <v>2</v>
      </c>
      <c r="K79" s="66">
        <f>IF(P89="","",P89)</f>
        <v>2</v>
      </c>
      <c r="L79" s="65">
        <f>IF(L91="","",L91)</f>
        <v>4</v>
      </c>
      <c r="M79" s="38"/>
      <c r="N79" s="38" t="s">
        <v>2</v>
      </c>
      <c r="O79" s="38"/>
      <c r="P79" s="38">
        <f>IF(P91="","",P91)</f>
        <v>0</v>
      </c>
      <c r="Q79" s="345">
        <f>AN79</f>
        <v>3</v>
      </c>
      <c r="R79" s="323"/>
      <c r="S79" s="323"/>
      <c r="T79" s="337">
        <f>IF(I79="","",((I79+L79)-(K79+P79)))</f>
        <v>2</v>
      </c>
      <c r="U79" s="337"/>
      <c r="V79" s="337"/>
      <c r="W79" s="337">
        <f>IF(I79="","",(I79+L79))</f>
        <v>4</v>
      </c>
      <c r="X79" s="337"/>
      <c r="Y79" s="411"/>
      <c r="Z79" s="322">
        <f>IF(AU79="","",RANK(AU79,AU79:AU81,0))</f>
        <v>2</v>
      </c>
      <c r="AA79" s="323"/>
      <c r="AB79" s="324"/>
      <c r="AC79" s="5"/>
      <c r="AD79" s="303" t="s">
        <v>78</v>
      </c>
      <c r="AE79" s="303"/>
      <c r="AF79" s="303"/>
      <c r="AG79" s="303"/>
      <c r="AH79" s="96"/>
      <c r="AI79" s="172"/>
      <c r="AJ79" s="114">
        <v>1</v>
      </c>
      <c r="AK79" s="221"/>
      <c r="AL79" s="110">
        <f>IF(I79="",0,IF(I79&gt;K79,3,IF(I79&lt;K79,0,IF(I79=K79,1))))</f>
        <v>0</v>
      </c>
      <c r="AM79" s="115">
        <f>IF(L79="",0,IF(L79&gt;P79,3,IF(L79&lt;P79,0,IF(L79=P79,1,""))))</f>
        <v>3</v>
      </c>
      <c r="AN79" s="115">
        <f>IF(I79="","",AK79+AL79+AM79)</f>
        <v>3</v>
      </c>
      <c r="AO79" s="105"/>
      <c r="AP79" s="190">
        <f>IF(Q79="","",RANK(Q79,Q79:S81,0))</f>
        <v>2</v>
      </c>
      <c r="AQ79" s="191">
        <f>IF(T79="","",RANK(T79,T79:V81,0))</f>
        <v>2</v>
      </c>
      <c r="AR79" s="191">
        <f>IF(W79="","",RANK(W79,W79:Y81,0))</f>
        <v>2</v>
      </c>
      <c r="AS79" s="191">
        <f>IF(Q79="","",(Q79*2)+T79+(W79*0.1)+(AR79*0.001))</f>
        <v>8.402000000000001</v>
      </c>
      <c r="AT79" s="192">
        <f>IF(M89&gt;O89,1,IF(M89&lt;O89,O890))+IF(M91&gt;O91,1,IF(M91&lt;O91,0))</f>
        <v>0</v>
      </c>
      <c r="AU79" s="193">
        <f>IF(Q79="","",(Q79*2)+T79+(W79*0.1)+(AT79*0.001))</f>
        <v>8.4</v>
      </c>
      <c r="AW79" s="64">
        <v>1</v>
      </c>
      <c r="AX79" s="392" t="str">
        <f>BD22</f>
        <v>F.C.LAZOS MITO</v>
      </c>
      <c r="AY79" s="393"/>
      <c r="AZ79" s="394"/>
      <c r="BA79" s="41"/>
      <c r="BB79" s="42"/>
      <c r="BC79" s="43"/>
      <c r="BD79" s="65">
        <f>IF(BG89="","",BG89)</f>
        <v>3</v>
      </c>
      <c r="BE79" s="38" t="s">
        <v>2</v>
      </c>
      <c r="BF79" s="66">
        <f>IF(BK89="","",BK89)</f>
        <v>0</v>
      </c>
      <c r="BG79" s="65">
        <f>IF(BG91="","",BG91)</f>
        <v>2</v>
      </c>
      <c r="BH79" s="38"/>
      <c r="BI79" s="38" t="s">
        <v>2</v>
      </c>
      <c r="BJ79" s="38"/>
      <c r="BK79" s="38">
        <f>IF(BK91="","",BK91)</f>
        <v>1</v>
      </c>
      <c r="BL79" s="345">
        <f>CI79</f>
        <v>6</v>
      </c>
      <c r="BM79" s="323"/>
      <c r="BN79" s="323"/>
      <c r="BO79" s="337">
        <f>IF(BD79="","",((BD79+BG79)-(BF79+BK79)))</f>
        <v>4</v>
      </c>
      <c r="BP79" s="337"/>
      <c r="BQ79" s="337"/>
      <c r="BR79" s="337">
        <f>IF(BD79="","",(BD79+BG79))</f>
        <v>5</v>
      </c>
      <c r="BS79" s="337"/>
      <c r="BT79" s="411"/>
      <c r="BU79" s="322">
        <f>IF(CP79="","",RANK(CP79,CP79:CP81,0))</f>
        <v>1</v>
      </c>
      <c r="BV79" s="323"/>
      <c r="BW79" s="324"/>
      <c r="BX79" s="243"/>
      <c r="BY79" s="496"/>
      <c r="BZ79" s="496"/>
      <c r="CA79" s="496"/>
      <c r="CB79" s="496"/>
      <c r="CD79" s="172"/>
      <c r="CE79" s="114">
        <v>1</v>
      </c>
      <c r="CF79" s="221"/>
      <c r="CG79" s="110">
        <f>IF(BD79="",0,IF(BD79&gt;BF79,3,IF(BD79&lt;BF79,0,IF(BD79=BF79,1))))</f>
        <v>3</v>
      </c>
      <c r="CH79" s="115">
        <f>IF(BG79="",0,IF(BG79&gt;BK79,3,IF(BG79&lt;BK79,0,IF(BG79=BK79,1,""))))</f>
        <v>3</v>
      </c>
      <c r="CI79" s="115">
        <f>IF(BD79="","",CF79+CG79+CH79)</f>
        <v>6</v>
      </c>
      <c r="CJ79" s="105"/>
      <c r="CK79" s="190">
        <f>IF(BL79="","",RANK(BL79,BL79:BN81,0))</f>
        <v>1</v>
      </c>
      <c r="CL79" s="191">
        <f>IF(BO79="","",RANK(BO79,BO79:BQ81,0))</f>
        <v>1</v>
      </c>
      <c r="CM79" s="192">
        <f>IF(BR79="","",RANK(BR79,BR79:BT81,0))</f>
        <v>1</v>
      </c>
      <c r="CN79" s="191">
        <f>IF(BL79="","",(BL79*2)+BO79+(BR79*0.1)+(CM79*0.001))</f>
        <v>16.501000000000001</v>
      </c>
      <c r="CO79" s="192">
        <f>IF(BH89&gt;BJ89,1,IF(BH89&lt;BJ89,BJ890))+IF(BH91&gt;BJ91,1,IF(BH91&lt;BJ91,0))</f>
        <v>0</v>
      </c>
      <c r="CP79" s="193">
        <f>IF(BL79="","",(BL79*2)+BO79+(BR79*0.1)+(CO79*0.001))</f>
        <v>16.5</v>
      </c>
    </row>
    <row r="80" spans="2:94" ht="21.75" customHeight="1" x14ac:dyDescent="0.15">
      <c r="B80" s="67">
        <v>2</v>
      </c>
      <c r="C80" s="418" t="str">
        <f>I23</f>
        <v>F.C.LAZOS MITO</v>
      </c>
      <c r="D80" s="419"/>
      <c r="E80" s="420"/>
      <c r="F80" s="24">
        <f>K79</f>
        <v>2</v>
      </c>
      <c r="G80" s="24" t="s">
        <v>2</v>
      </c>
      <c r="H80" s="25">
        <f>I79</f>
        <v>0</v>
      </c>
      <c r="I80" s="44"/>
      <c r="J80" s="45"/>
      <c r="K80" s="46"/>
      <c r="L80" s="35">
        <f>IF(L93="","",L93)</f>
        <v>5</v>
      </c>
      <c r="M80" s="24"/>
      <c r="N80" s="24" t="s">
        <v>2</v>
      </c>
      <c r="O80" s="24"/>
      <c r="P80" s="24">
        <f>IF(P93="","",P93)</f>
        <v>0</v>
      </c>
      <c r="Q80" s="421">
        <f>AN80</f>
        <v>6</v>
      </c>
      <c r="R80" s="347"/>
      <c r="S80" s="347"/>
      <c r="T80" s="317">
        <f>IF(F80="","",((F80+L80)-(H80+P80)))</f>
        <v>7</v>
      </c>
      <c r="U80" s="317"/>
      <c r="V80" s="317"/>
      <c r="W80" s="317">
        <f>IF(F80="","",(F80+L80))</f>
        <v>7</v>
      </c>
      <c r="X80" s="317"/>
      <c r="Y80" s="318"/>
      <c r="Z80" s="346">
        <f>IF(AU80="","",RANK(AU80,AU79:AU81,0))</f>
        <v>1</v>
      </c>
      <c r="AA80" s="347"/>
      <c r="AB80" s="348"/>
      <c r="AC80" s="5"/>
      <c r="AD80" s="91" t="s">
        <v>80</v>
      </c>
      <c r="AE80" s="342" t="str">
        <f>IF(AO103="","",INDEX($AM103:$AM108,MATCH(AI80,$AO103:$AO108,0),1))</f>
        <v>F.C.LAZOS MITO</v>
      </c>
      <c r="AF80" s="343"/>
      <c r="AG80" s="344"/>
      <c r="AH80" s="96"/>
      <c r="AI80" s="172">
        <v>1</v>
      </c>
      <c r="AJ80" s="116">
        <v>2</v>
      </c>
      <c r="AK80" s="109">
        <f>IF(F80="",0,IF(F80&gt;H80,3,IF(F80&lt;H80,0,IF(F80=H80,1))))</f>
        <v>3</v>
      </c>
      <c r="AL80" s="222"/>
      <c r="AM80" s="117">
        <f>IF(L80="",0,IF(L80&gt;P80,3,IF(L80&lt;P80,0,IF(L80=P80,1))))</f>
        <v>3</v>
      </c>
      <c r="AN80" s="117">
        <f>IF(F80="","",AK80+AL80+AM80)</f>
        <v>6</v>
      </c>
      <c r="AO80" s="105"/>
      <c r="AP80" s="156">
        <f>IF(Q80="","",RANK(Q80,Q79:S81,0))</f>
        <v>1</v>
      </c>
      <c r="AQ80" s="108">
        <f>IF(T80="","",RANK(T80,T79:V81,0))</f>
        <v>1</v>
      </c>
      <c r="AR80" s="108">
        <f>IF(W80="","",RANK(W80,W79:Y81,0))</f>
        <v>1</v>
      </c>
      <c r="AS80" s="108">
        <f>IF(Q80="","",(Q80*2)+T80+(W80*0.1)+(AR80*0.001))</f>
        <v>19.701000000000001</v>
      </c>
      <c r="AT80" s="133">
        <f>IF(O89&gt;M89,1,IF(O89&lt;M89,0))+IF(M93&gt;O93,1,IF(M93&lt;O93,0))</f>
        <v>0</v>
      </c>
      <c r="AU80" s="194">
        <f>IF(Q80="","",(Q80*2)+T80+(W80*0.1)+(AT80*0.001))</f>
        <v>19.7</v>
      </c>
      <c r="AW80" s="67">
        <v>2</v>
      </c>
      <c r="AX80" s="418" t="str">
        <f>BD23</f>
        <v>ロッサドールＪｒ</v>
      </c>
      <c r="AY80" s="419"/>
      <c r="AZ80" s="420"/>
      <c r="BA80" s="24">
        <f>BF79</f>
        <v>0</v>
      </c>
      <c r="BB80" s="24" t="s">
        <v>2</v>
      </c>
      <c r="BC80" s="25">
        <f>BD79</f>
        <v>3</v>
      </c>
      <c r="BD80" s="44"/>
      <c r="BE80" s="45"/>
      <c r="BF80" s="46"/>
      <c r="BG80" s="35">
        <f>IF(BG93="","",BG93)</f>
        <v>0</v>
      </c>
      <c r="BH80" s="24"/>
      <c r="BI80" s="24" t="s">
        <v>2</v>
      </c>
      <c r="BJ80" s="24"/>
      <c r="BK80" s="24">
        <f>IF(BK93="","",BK93)</f>
        <v>2</v>
      </c>
      <c r="BL80" s="421">
        <f>CI80</f>
        <v>0</v>
      </c>
      <c r="BM80" s="347"/>
      <c r="BN80" s="347"/>
      <c r="BO80" s="317">
        <f>IF(BA80="","",((BA80+BG80)-(BC80+BK80)))</f>
        <v>-5</v>
      </c>
      <c r="BP80" s="317"/>
      <c r="BQ80" s="317"/>
      <c r="BR80" s="317">
        <f>IF(BA80="","",(BA80+BG80))</f>
        <v>0</v>
      </c>
      <c r="BS80" s="317"/>
      <c r="BT80" s="318"/>
      <c r="BU80" s="346">
        <f>IF(CP80="","",RANK(CP80,CP79:CP81,0))</f>
        <v>3</v>
      </c>
      <c r="BV80" s="347"/>
      <c r="BW80" s="348"/>
      <c r="BX80" s="243"/>
      <c r="BY80" s="91" t="s">
        <v>80</v>
      </c>
      <c r="BZ80" s="303" t="str">
        <f>IF(CJ103="","",INDEX($CH103:$CH108,MATCH(CD80,$CJ103:$CJ108,0),1))</f>
        <v>F.C.LAZOS MITO</v>
      </c>
      <c r="CA80" s="303"/>
      <c r="CB80" s="303"/>
      <c r="CD80" s="172">
        <v>1</v>
      </c>
      <c r="CE80" s="116">
        <v>2</v>
      </c>
      <c r="CF80" s="109">
        <f>IF(BA80="",0,IF(BA80&gt;BC80,3,IF(BA80&lt;BC80,0,IF(BA80=BC80,1))))</f>
        <v>0</v>
      </c>
      <c r="CG80" s="222"/>
      <c r="CH80" s="117">
        <f>IF(BG80="",0,IF(BG80&gt;BK80,3,IF(BG80&lt;BK80,0,IF(BG80=BK80,1))))</f>
        <v>0</v>
      </c>
      <c r="CI80" s="117">
        <f>IF(BA80="","",CF80+CG80+CH80)</f>
        <v>0</v>
      </c>
      <c r="CJ80" s="105"/>
      <c r="CK80" s="156">
        <f>IF(BL80="","",RANK(BL80,BL79:BN81,0))</f>
        <v>3</v>
      </c>
      <c r="CL80" s="108">
        <f>IF(BO80="","",RANK(BO80,BO79:BQ81,0))</f>
        <v>3</v>
      </c>
      <c r="CM80" s="133">
        <f>IF(BR80="","",RANK(BR80,BR79:BT81,0))</f>
        <v>3</v>
      </c>
      <c r="CN80" s="108">
        <f>IF(BL80="","",(BL80*2)+BO80+(BR80*0.1)+(CM80*0.001))</f>
        <v>-4.9969999999999999</v>
      </c>
      <c r="CO80" s="133">
        <f>IF(BJ89&gt;BH89,1,IF(BJ89&lt;BH89,0))+IF(BH93&gt;BJ93,1,IF(BH93&lt;BJ93,0))</f>
        <v>0</v>
      </c>
      <c r="CP80" s="194">
        <f>IF(BL80="","",(BL80*2)+BO80+(BR80*0.1)+(CO80*0.001))</f>
        <v>-5</v>
      </c>
    </row>
    <row r="81" spans="2:94" ht="21.75" customHeight="1" thickBot="1" x14ac:dyDescent="0.2">
      <c r="B81" s="68">
        <v>3</v>
      </c>
      <c r="C81" s="365" t="str">
        <f>I24</f>
        <v>west united</v>
      </c>
      <c r="D81" s="366"/>
      <c r="E81" s="367"/>
      <c r="F81" s="26">
        <f>P79</f>
        <v>0</v>
      </c>
      <c r="G81" s="26" t="s">
        <v>2</v>
      </c>
      <c r="H81" s="27">
        <f>L79</f>
        <v>4</v>
      </c>
      <c r="I81" s="28">
        <f>P80</f>
        <v>0</v>
      </c>
      <c r="J81" s="26" t="s">
        <v>2</v>
      </c>
      <c r="K81" s="27">
        <f>L80</f>
        <v>5</v>
      </c>
      <c r="L81" s="47"/>
      <c r="M81" s="48"/>
      <c r="N81" s="48"/>
      <c r="O81" s="48"/>
      <c r="P81" s="48"/>
      <c r="Q81" s="368">
        <f>AN81</f>
        <v>0</v>
      </c>
      <c r="R81" s="305"/>
      <c r="S81" s="305"/>
      <c r="T81" s="320">
        <f>IF(F81="","",((F81+I81)-(H81+K81)))</f>
        <v>-9</v>
      </c>
      <c r="U81" s="320"/>
      <c r="V81" s="320"/>
      <c r="W81" s="320">
        <f>IF(F81="","",(F81+I81))</f>
        <v>0</v>
      </c>
      <c r="X81" s="320"/>
      <c r="Y81" s="321"/>
      <c r="Z81" s="304">
        <f>IF(AU81="","",RANK(AU81,AU79:AU81,0))</f>
        <v>3</v>
      </c>
      <c r="AA81" s="305"/>
      <c r="AB81" s="306"/>
      <c r="AC81" s="5"/>
      <c r="AD81" s="91" t="s">
        <v>69</v>
      </c>
      <c r="AE81" s="342" t="str">
        <f>IF(AO103="","",INDEX($AM103:$AM108,MATCH(AI81,$AO103:$AO108,0),1))</f>
        <v>ＦＣ石岡</v>
      </c>
      <c r="AF81" s="343"/>
      <c r="AG81" s="344"/>
      <c r="AH81" s="96"/>
      <c r="AI81" s="172">
        <v>2</v>
      </c>
      <c r="AJ81" s="118">
        <v>3</v>
      </c>
      <c r="AK81" s="107">
        <f>IF(F81="",0,IF(F81&gt;H81,3,IF(F81&lt;H81,0,IF(F81=H81,1))))</f>
        <v>0</v>
      </c>
      <c r="AL81" s="119">
        <f>IF(I81="",0,IF(I81&gt;K81,3,IF(I81&lt;K81,0,IF(I81=K81,1))))</f>
        <v>0</v>
      </c>
      <c r="AM81" s="223"/>
      <c r="AN81" s="120">
        <f>IF(F81="","",AK81+AL81+AM81)</f>
        <v>0</v>
      </c>
      <c r="AO81" s="105"/>
      <c r="AP81" s="195">
        <f>IF(Q81="","",RANK(Q81,Q79:S81,0))</f>
        <v>3</v>
      </c>
      <c r="AQ81" s="119">
        <f>IF(T81="","",RANK(T81,T79:V81,0))</f>
        <v>3</v>
      </c>
      <c r="AR81" s="119">
        <f>IF(W81="","",RANK(W81,W79:Y81,0))</f>
        <v>3</v>
      </c>
      <c r="AS81" s="119">
        <f>IF(Q81="","",(Q81*2)+T81+(W81*0.1)+(AR81*0.001))</f>
        <v>-8.9969999999999999</v>
      </c>
      <c r="AT81" s="123">
        <f>IF(O91&gt;M91,1,IF(O91&lt;M91,0))+IF(O93&gt;M93,1,IF(O93&lt;M93,0))</f>
        <v>0</v>
      </c>
      <c r="AU81" s="196">
        <f>IF(Q81="","",(Q81*2)+T81+(W81*0.1)+(AT81*0.001))</f>
        <v>-9</v>
      </c>
      <c r="AW81" s="68">
        <v>3</v>
      </c>
      <c r="AX81" s="365" t="str">
        <f>BD24</f>
        <v>トレセン茨城中央</v>
      </c>
      <c r="AY81" s="366"/>
      <c r="AZ81" s="367"/>
      <c r="BA81" s="26">
        <f>BK79</f>
        <v>1</v>
      </c>
      <c r="BB81" s="26" t="s">
        <v>2</v>
      </c>
      <c r="BC81" s="27">
        <f>BG79</f>
        <v>2</v>
      </c>
      <c r="BD81" s="28">
        <f>BK80</f>
        <v>2</v>
      </c>
      <c r="BE81" s="26" t="s">
        <v>2</v>
      </c>
      <c r="BF81" s="27">
        <f>BG80</f>
        <v>0</v>
      </c>
      <c r="BG81" s="47"/>
      <c r="BH81" s="48"/>
      <c r="BI81" s="48"/>
      <c r="BJ81" s="48"/>
      <c r="BK81" s="48"/>
      <c r="BL81" s="368">
        <f>CI81</f>
        <v>3</v>
      </c>
      <c r="BM81" s="305"/>
      <c r="BN81" s="305"/>
      <c r="BO81" s="320">
        <f>IF(BA81="","",((BA81+BD81)-(BC81+BF81)))</f>
        <v>1</v>
      </c>
      <c r="BP81" s="320"/>
      <c r="BQ81" s="320"/>
      <c r="BR81" s="320">
        <f>IF(BA81="","",(BA81+BD81))</f>
        <v>3</v>
      </c>
      <c r="BS81" s="320"/>
      <c r="BT81" s="321"/>
      <c r="BU81" s="304">
        <f>IF(CP81="","",RANK(CP81,CP79:CP81,0))</f>
        <v>2</v>
      </c>
      <c r="BV81" s="305"/>
      <c r="BW81" s="306"/>
      <c r="BX81" s="243"/>
      <c r="BY81" s="91" t="s">
        <v>69</v>
      </c>
      <c r="BZ81" s="342" t="str">
        <f>IF(CJ103="","",INDEX($CH103:$CH108,MATCH(CD81,$CJ103:$CJ108,0),1))</f>
        <v>吉田ＳＳＳ</v>
      </c>
      <c r="CA81" s="343"/>
      <c r="CB81" s="344"/>
      <c r="CD81" s="172">
        <v>2</v>
      </c>
      <c r="CE81" s="118">
        <v>3</v>
      </c>
      <c r="CF81" s="107">
        <f>IF(BA81="",0,IF(BA81&gt;BC81,3,IF(BA81&lt;BC81,0,IF(BA81=BC81,1))))</f>
        <v>0</v>
      </c>
      <c r="CG81" s="119">
        <f>IF(BD81="",0,IF(BD81&gt;BF81,3,IF(BD81&lt;BF81,0,IF(BD81=BF81,1))))</f>
        <v>3</v>
      </c>
      <c r="CH81" s="223"/>
      <c r="CI81" s="120">
        <f>IF(BA81="","",CF81+CG81+CH81)</f>
        <v>3</v>
      </c>
      <c r="CJ81" s="105"/>
      <c r="CK81" s="195">
        <f>IF(BL81="","",RANK(BL81,BL79:BN81,0))</f>
        <v>2</v>
      </c>
      <c r="CL81" s="119">
        <f>IF(BO81="","",RANK(BO81,BO79:BQ81,0))</f>
        <v>2</v>
      </c>
      <c r="CM81" s="123">
        <f>IF(BR81="","",RANK(BR81,BR79:BT81,0))</f>
        <v>2</v>
      </c>
      <c r="CN81" s="119">
        <f>IF(BL81="","",(BL81*2)+BO81+(BR81*0.1)+(CM81*0.001))</f>
        <v>7.3019999999999996</v>
      </c>
      <c r="CO81" s="123">
        <f>IF(BJ91&gt;BH91,1,IF(BJ91&lt;BH91,0))+IF(BJ93&gt;BH93,1,IF(BJ93&lt;BH93,0))</f>
        <v>0</v>
      </c>
      <c r="CP81" s="196">
        <f>IF(BL81="","",(BL81*2)+BO81+(BR81*0.1)+(CO81*0.001))</f>
        <v>7.3</v>
      </c>
    </row>
    <row r="82" spans="2:94" ht="21.75" customHeight="1" thickBot="1" x14ac:dyDescent="0.2">
      <c r="B82" s="62"/>
      <c r="C82" s="62"/>
      <c r="D82" s="62"/>
      <c r="E82" s="69"/>
      <c r="F82" s="69"/>
      <c r="G82" s="69"/>
      <c r="H82" s="69"/>
      <c r="I82" s="69"/>
      <c r="J82" s="69"/>
      <c r="K82" s="69"/>
      <c r="L82" s="69"/>
      <c r="M82" s="69"/>
      <c r="N82" s="69"/>
      <c r="O82" s="69"/>
      <c r="P82" s="69"/>
      <c r="Q82" s="74"/>
      <c r="R82" s="74"/>
      <c r="S82" s="74"/>
      <c r="T82" s="74"/>
      <c r="U82" s="74"/>
      <c r="V82" s="74"/>
      <c r="W82" s="74"/>
      <c r="X82" s="74"/>
      <c r="Y82" s="74"/>
      <c r="Z82" s="74"/>
      <c r="AA82" s="74"/>
      <c r="AB82" s="74"/>
      <c r="AC82" s="5"/>
      <c r="AD82" s="91" t="s">
        <v>70</v>
      </c>
      <c r="AE82" s="342" t="str">
        <f>IF(AO103="","",INDEX($AM103:$AM108,MATCH(AI82,$AO103:$AO108,0),1))</f>
        <v>北那須トレセンSol</v>
      </c>
      <c r="AF82" s="343"/>
      <c r="AG82" s="344"/>
      <c r="AH82" s="96"/>
      <c r="AI82" s="172">
        <v>3</v>
      </c>
      <c r="AJ82" s="104"/>
      <c r="AK82" s="104"/>
      <c r="AL82" s="104"/>
      <c r="AM82" s="104"/>
      <c r="AN82" s="104"/>
      <c r="AO82" s="104"/>
      <c r="AP82" s="146"/>
      <c r="AQ82" s="104"/>
      <c r="AR82" s="104"/>
      <c r="AS82" s="104"/>
      <c r="AT82" s="104"/>
      <c r="AU82" s="197"/>
      <c r="AW82" s="62"/>
      <c r="AX82" s="62"/>
      <c r="AY82" s="62"/>
      <c r="AZ82" s="69"/>
      <c r="BA82" s="69"/>
      <c r="BB82" s="69"/>
      <c r="BC82" s="69"/>
      <c r="BD82" s="69"/>
      <c r="BE82" s="69"/>
      <c r="BF82" s="69"/>
      <c r="BG82" s="69"/>
      <c r="BH82" s="69"/>
      <c r="BI82" s="69"/>
      <c r="BJ82" s="69"/>
      <c r="BK82" s="69"/>
      <c r="BL82" s="74"/>
      <c r="BM82" s="74"/>
      <c r="BN82" s="74"/>
      <c r="BO82" s="74"/>
      <c r="BP82" s="74"/>
      <c r="BQ82" s="74"/>
      <c r="BR82" s="74"/>
      <c r="BS82" s="74"/>
      <c r="BT82" s="74"/>
      <c r="BU82" s="74"/>
      <c r="BV82" s="74"/>
      <c r="BW82" s="74"/>
      <c r="BX82" s="5"/>
      <c r="BY82" s="91" t="s">
        <v>70</v>
      </c>
      <c r="BZ82" s="303" t="str">
        <f>IF(CJ103="","",INDEX($CH103:$CH108,MATCH(CD82,$CJ103:$CJ108,0),1))</f>
        <v>トレセン茨城中央</v>
      </c>
      <c r="CA82" s="303"/>
      <c r="CB82" s="303"/>
      <c r="CD82" s="172">
        <v>3</v>
      </c>
      <c r="CE82" s="104"/>
      <c r="CF82" s="104"/>
      <c r="CG82" s="104"/>
      <c r="CH82" s="104"/>
      <c r="CI82" s="104"/>
      <c r="CJ82" s="104"/>
      <c r="CK82" s="146"/>
      <c r="CL82" s="104"/>
      <c r="CM82" s="104"/>
      <c r="CN82" s="104"/>
      <c r="CO82" s="104"/>
      <c r="CP82" s="197"/>
    </row>
    <row r="83" spans="2:94" ht="21.75" customHeight="1" thickBot="1" x14ac:dyDescent="0.2">
      <c r="B83" s="62"/>
      <c r="C83" s="444" t="s">
        <v>44</v>
      </c>
      <c r="D83" s="445"/>
      <c r="E83" s="446"/>
      <c r="F83" s="401" t="str">
        <f>C84</f>
        <v>真岡選抜ＷＥＳＴ</v>
      </c>
      <c r="G83" s="402"/>
      <c r="H83" s="402"/>
      <c r="I83" s="402" t="str">
        <f>C85</f>
        <v>ＦＣ石岡</v>
      </c>
      <c r="J83" s="402"/>
      <c r="K83" s="402"/>
      <c r="L83" s="402" t="str">
        <f>C86</f>
        <v>アステルFC</v>
      </c>
      <c r="M83" s="402"/>
      <c r="N83" s="402"/>
      <c r="O83" s="443"/>
      <c r="P83" s="443"/>
      <c r="Q83" s="448" t="s">
        <v>8</v>
      </c>
      <c r="R83" s="375"/>
      <c r="S83" s="375"/>
      <c r="T83" s="375" t="s">
        <v>9</v>
      </c>
      <c r="U83" s="375"/>
      <c r="V83" s="375"/>
      <c r="W83" s="375" t="s">
        <v>10</v>
      </c>
      <c r="X83" s="375"/>
      <c r="Y83" s="376"/>
      <c r="Z83" s="374" t="s">
        <v>11</v>
      </c>
      <c r="AA83" s="375"/>
      <c r="AB83" s="376"/>
      <c r="AC83" s="5"/>
      <c r="AD83" s="91" t="s">
        <v>71</v>
      </c>
      <c r="AE83" s="342" t="str">
        <f>IF(AO103="","",INDEX($AM103:$AM108,MATCH(AI83,$AO103:$AO108,0),1))</f>
        <v>アステルFC</v>
      </c>
      <c r="AF83" s="343"/>
      <c r="AG83" s="344"/>
      <c r="AH83" s="96"/>
      <c r="AI83" s="172">
        <v>4</v>
      </c>
      <c r="AJ83" s="121" t="s">
        <v>106</v>
      </c>
      <c r="AK83" s="111">
        <v>1</v>
      </c>
      <c r="AL83" s="112">
        <v>2</v>
      </c>
      <c r="AM83" s="113">
        <v>3</v>
      </c>
      <c r="AN83" s="113" t="s">
        <v>97</v>
      </c>
      <c r="AO83" s="122"/>
      <c r="AP83" s="186" t="s">
        <v>102</v>
      </c>
      <c r="AQ83" s="187" t="s">
        <v>103</v>
      </c>
      <c r="AR83" s="187" t="s">
        <v>104</v>
      </c>
      <c r="AS83" s="187" t="s">
        <v>119</v>
      </c>
      <c r="AT83" s="188" t="s">
        <v>120</v>
      </c>
      <c r="AU83" s="189" t="s">
        <v>105</v>
      </c>
      <c r="AW83" s="62"/>
      <c r="AX83" s="444" t="s">
        <v>44</v>
      </c>
      <c r="AY83" s="445"/>
      <c r="AZ83" s="446"/>
      <c r="BA83" s="401" t="str">
        <f>AX84</f>
        <v>飯塚少年ＳＣ</v>
      </c>
      <c r="BB83" s="402"/>
      <c r="BC83" s="402"/>
      <c r="BD83" s="402" t="str">
        <f>AX85</f>
        <v>吉田ＳＳＳ</v>
      </c>
      <c r="BE83" s="402"/>
      <c r="BF83" s="402"/>
      <c r="BG83" s="402" t="str">
        <f>AX86</f>
        <v>Ｋ.Ｍ.Ｕ.21</v>
      </c>
      <c r="BH83" s="402"/>
      <c r="BI83" s="402"/>
      <c r="BJ83" s="443"/>
      <c r="BK83" s="443"/>
      <c r="BL83" s="448" t="s">
        <v>8</v>
      </c>
      <c r="BM83" s="375"/>
      <c r="BN83" s="375"/>
      <c r="BO83" s="375" t="s">
        <v>9</v>
      </c>
      <c r="BP83" s="375"/>
      <c r="BQ83" s="375"/>
      <c r="BR83" s="375" t="s">
        <v>10</v>
      </c>
      <c r="BS83" s="375"/>
      <c r="BT83" s="376"/>
      <c r="BU83" s="374" t="s">
        <v>11</v>
      </c>
      <c r="BV83" s="375"/>
      <c r="BW83" s="376"/>
      <c r="BX83" s="5"/>
      <c r="BY83" s="91" t="s">
        <v>71</v>
      </c>
      <c r="BZ83" s="303" t="str">
        <f>IF(CJ103="","",INDEX($CH103:$CH108,MATCH(CD83,$CJ103:$CJ108,0),1))</f>
        <v>飯塚少年ＳＣ</v>
      </c>
      <c r="CA83" s="303"/>
      <c r="CB83" s="303"/>
      <c r="CD83" s="172">
        <v>4</v>
      </c>
      <c r="CE83" s="121" t="s">
        <v>106</v>
      </c>
      <c r="CF83" s="111">
        <v>1</v>
      </c>
      <c r="CG83" s="112">
        <v>2</v>
      </c>
      <c r="CH83" s="113">
        <v>3</v>
      </c>
      <c r="CI83" s="113" t="s">
        <v>97</v>
      </c>
      <c r="CJ83" s="122"/>
      <c r="CK83" s="186" t="s">
        <v>102</v>
      </c>
      <c r="CL83" s="187" t="s">
        <v>103</v>
      </c>
      <c r="CM83" s="188" t="s">
        <v>104</v>
      </c>
      <c r="CN83" s="187" t="s">
        <v>119</v>
      </c>
      <c r="CO83" s="188" t="s">
        <v>120</v>
      </c>
      <c r="CP83" s="189" t="s">
        <v>105</v>
      </c>
    </row>
    <row r="84" spans="2:94" ht="21.75" customHeight="1" thickTop="1" x14ac:dyDescent="0.15">
      <c r="B84" s="64">
        <v>1</v>
      </c>
      <c r="C84" s="434" t="str">
        <f>I26</f>
        <v>真岡選抜ＷＥＳＴ</v>
      </c>
      <c r="D84" s="337"/>
      <c r="E84" s="411"/>
      <c r="F84" s="41"/>
      <c r="G84" s="42"/>
      <c r="H84" s="43"/>
      <c r="I84" s="65">
        <f>IF(L90="","",L90)</f>
        <v>1</v>
      </c>
      <c r="J84" s="38" t="s">
        <v>2</v>
      </c>
      <c r="K84" s="66">
        <f>IF(P90="","",P90)</f>
        <v>2</v>
      </c>
      <c r="L84" s="65">
        <f>IF(L92="","",L92)</f>
        <v>3</v>
      </c>
      <c r="M84" s="38"/>
      <c r="N84" s="38" t="s">
        <v>2</v>
      </c>
      <c r="O84" s="38"/>
      <c r="P84" s="38">
        <f>IF(P92="","",P92)</f>
        <v>4</v>
      </c>
      <c r="Q84" s="408">
        <f>AN84</f>
        <v>0</v>
      </c>
      <c r="R84" s="409"/>
      <c r="S84" s="409"/>
      <c r="T84" s="337">
        <f>IF(I84="","",((I84+L84)-(K84+P84)))</f>
        <v>-2</v>
      </c>
      <c r="U84" s="337"/>
      <c r="V84" s="337"/>
      <c r="W84" s="337">
        <f>IF(I84="","",(I84+L84))</f>
        <v>4</v>
      </c>
      <c r="X84" s="337"/>
      <c r="Y84" s="411"/>
      <c r="Z84" s="322">
        <f>IF(AU84="","",RANK(AU84,AU84:AU86,0))</f>
        <v>3</v>
      </c>
      <c r="AA84" s="323"/>
      <c r="AB84" s="324"/>
      <c r="AC84" s="5"/>
      <c r="AD84" s="91" t="s">
        <v>72</v>
      </c>
      <c r="AE84" s="342" t="str">
        <f>IF(AO103="","",INDEX($AM103:$AM108,MATCH(AI84,$AO103:$AO108,0),1))</f>
        <v>west united</v>
      </c>
      <c r="AF84" s="343"/>
      <c r="AG84" s="344"/>
      <c r="AH84" s="96"/>
      <c r="AI84" s="172">
        <v>5</v>
      </c>
      <c r="AJ84" s="114">
        <v>1</v>
      </c>
      <c r="AK84" s="221"/>
      <c r="AL84" s="110">
        <f>IF(I84="",0,IF(I84&gt;K84,3,IF(I84&lt;K84,0,IF(I84=K84,1))))</f>
        <v>0</v>
      </c>
      <c r="AM84" s="115">
        <f>IF(L84="",0,IF(L84&gt;P84,3,IF(L84&lt;P84,0,IF(L84=P84,1,""))))</f>
        <v>0</v>
      </c>
      <c r="AN84" s="115">
        <f>IF(I84="","",AK84+AL84+AM84)</f>
        <v>0</v>
      </c>
      <c r="AO84" s="105"/>
      <c r="AP84" s="190">
        <f>IF(Q84="","",RANK(Q84,Q84:S86,0))</f>
        <v>3</v>
      </c>
      <c r="AQ84" s="191">
        <f>IF(T84="","",RANK(T84,T84:V86,0))</f>
        <v>3</v>
      </c>
      <c r="AR84" s="191">
        <f>IF(W84="","",RANK(W84,W84:Y86,0))</f>
        <v>2</v>
      </c>
      <c r="AS84" s="191">
        <f>IF(Q84="","",(Q84*2)+T84+(W84*0.1)+(AR84*0.001))</f>
        <v>-1.5980000000000001</v>
      </c>
      <c r="AT84" s="192">
        <f>IF(M90&gt;O90,1,IF(M90&lt;O90,0))+IF(M92&gt;O92,1,IF(M92&lt;O92,0))</f>
        <v>0</v>
      </c>
      <c r="AU84" s="193">
        <f>IF(Q84="","",(Q84*2)+T84+(W84*0.1)+(AT84*0.001))</f>
        <v>-1.6</v>
      </c>
      <c r="AW84" s="64">
        <v>1</v>
      </c>
      <c r="AX84" s="434" t="str">
        <f>BD26</f>
        <v>飯塚少年ＳＣ</v>
      </c>
      <c r="AY84" s="337"/>
      <c r="AZ84" s="411"/>
      <c r="BA84" s="41"/>
      <c r="BB84" s="42"/>
      <c r="BC84" s="43"/>
      <c r="BD84" s="65">
        <f>IF(BG90="","",BG90)</f>
        <v>0</v>
      </c>
      <c r="BE84" s="38" t="s">
        <v>2</v>
      </c>
      <c r="BF84" s="66">
        <f>IF(BK90="","",BK90)</f>
        <v>0</v>
      </c>
      <c r="BG84" s="65">
        <f>IF(BG92="","",BG92)</f>
        <v>2</v>
      </c>
      <c r="BH84" s="38"/>
      <c r="BI84" s="38" t="s">
        <v>2</v>
      </c>
      <c r="BJ84" s="38"/>
      <c r="BK84" s="38">
        <f>IF(BK92="","",BK92)</f>
        <v>0</v>
      </c>
      <c r="BL84" s="408">
        <f>CI84</f>
        <v>4</v>
      </c>
      <c r="BM84" s="409"/>
      <c r="BN84" s="409"/>
      <c r="BO84" s="337">
        <f>IF(BD84="","",((BD84+BG84)-(BF84+BK84)))</f>
        <v>2</v>
      </c>
      <c r="BP84" s="337"/>
      <c r="BQ84" s="337"/>
      <c r="BR84" s="337">
        <f>IF(BD84="","",(BD84+BG84))</f>
        <v>2</v>
      </c>
      <c r="BS84" s="337"/>
      <c r="BT84" s="411"/>
      <c r="BU84" s="322">
        <f>IF(CP84="","",RANK(CP84,CP84:CP86,0))</f>
        <v>2</v>
      </c>
      <c r="BV84" s="323"/>
      <c r="BW84" s="324"/>
      <c r="BX84" s="5"/>
      <c r="BY84" s="91" t="s">
        <v>72</v>
      </c>
      <c r="BZ84" s="303" t="str">
        <f>IF(CJ103="","",INDEX($CH103:$CH108,MATCH(CD84,$CJ103:$CJ108,0),1))</f>
        <v>ロッサドールＪｒ</v>
      </c>
      <c r="CA84" s="303"/>
      <c r="CB84" s="303"/>
      <c r="CD84" s="172">
        <v>5</v>
      </c>
      <c r="CE84" s="114">
        <v>1</v>
      </c>
      <c r="CF84" s="221"/>
      <c r="CG84" s="110">
        <f>IF(BD84="",0,IF(BD84&gt;BF84,3,IF(BD84&lt;BF84,0,IF(BD84=BF84,1))))</f>
        <v>1</v>
      </c>
      <c r="CH84" s="115">
        <f>IF(BG84="",0,IF(BG84&gt;BK84,3,IF(BG84&lt;BK84,0,IF(BG84=BK84,1,""))))</f>
        <v>3</v>
      </c>
      <c r="CI84" s="115">
        <f>IF(BD84="","",CF84+CG84+CH84)</f>
        <v>4</v>
      </c>
      <c r="CJ84" s="105"/>
      <c r="CK84" s="190">
        <f>IF(BL84="","",RANK(BL84,BL84:BN86,0))</f>
        <v>1</v>
      </c>
      <c r="CL84" s="191">
        <f>IF(BO84="","",RANK(BO84,BO84:BQ86,0))</f>
        <v>2</v>
      </c>
      <c r="CM84" s="192">
        <f>IF(BR84="","",RANK(BR84,BR84:BT86,0))</f>
        <v>2</v>
      </c>
      <c r="CN84" s="191">
        <f>IF(BL84="","",(BL84*2)+BO84+(BR84*0.1)+(CM84*0.001))</f>
        <v>10.202</v>
      </c>
      <c r="CO84" s="192">
        <f>IF(BH90&gt;BJ90,1,IF(BH90&lt;BJ90,0))+IF(BH92&gt;BJ92,1,IF(BH92&lt;BJ92,0))</f>
        <v>0</v>
      </c>
      <c r="CP84" s="193">
        <f>IF(BL84="","",(BL84*2)+BO84+(BR84*0.1)+(CO84*0.001))</f>
        <v>10.199999999999999</v>
      </c>
    </row>
    <row r="85" spans="2:94" ht="21.75" customHeight="1" x14ac:dyDescent="0.15">
      <c r="B85" s="67">
        <v>2</v>
      </c>
      <c r="C85" s="418" t="str">
        <f>I27</f>
        <v>ＦＣ石岡</v>
      </c>
      <c r="D85" s="419"/>
      <c r="E85" s="420"/>
      <c r="F85" s="29">
        <f>K84</f>
        <v>2</v>
      </c>
      <c r="G85" s="29" t="s">
        <v>2</v>
      </c>
      <c r="H85" s="30">
        <f>I84</f>
        <v>1</v>
      </c>
      <c r="I85" s="44"/>
      <c r="J85" s="45"/>
      <c r="K85" s="46"/>
      <c r="L85" s="35">
        <f>IF(L94="","",L94)</f>
        <v>2</v>
      </c>
      <c r="M85" s="24"/>
      <c r="N85" s="24" t="s">
        <v>2</v>
      </c>
      <c r="O85" s="24"/>
      <c r="P85" s="24">
        <f>IF(P94="","",P94)</f>
        <v>1</v>
      </c>
      <c r="Q85" s="421">
        <f>AN85</f>
        <v>6</v>
      </c>
      <c r="R85" s="347"/>
      <c r="S85" s="347"/>
      <c r="T85" s="317">
        <f>IF(F85="","",((F85+L85)-(H85+P85)))</f>
        <v>2</v>
      </c>
      <c r="U85" s="317"/>
      <c r="V85" s="317"/>
      <c r="W85" s="317">
        <f>IF(F85="","",(F85+L85))</f>
        <v>4</v>
      </c>
      <c r="X85" s="317"/>
      <c r="Y85" s="318"/>
      <c r="Z85" s="346">
        <f>IF(AU85="","",RANK(AU85,AU84:AU86,0))</f>
        <v>1</v>
      </c>
      <c r="AA85" s="347"/>
      <c r="AB85" s="348"/>
      <c r="AC85" s="5"/>
      <c r="AD85" s="91" t="s">
        <v>73</v>
      </c>
      <c r="AE85" s="342" t="str">
        <f>IF(AO103="","",INDEX($AM103:$AM108,MATCH(AI85,$AO103:$AO108,0),1))</f>
        <v>真岡選抜ＷＥＳＴ</v>
      </c>
      <c r="AF85" s="343"/>
      <c r="AG85" s="344"/>
      <c r="AH85" s="96"/>
      <c r="AI85" s="172">
        <v>6</v>
      </c>
      <c r="AJ85" s="116">
        <v>2</v>
      </c>
      <c r="AK85" s="109">
        <f>IF(F85="",0,IF(F85&gt;H85,3,IF(F85&lt;H85,0,IF(F85=H85,1))))</f>
        <v>3</v>
      </c>
      <c r="AL85" s="222"/>
      <c r="AM85" s="117">
        <f>IF(L85="",0,IF(L85&gt;P85,3,IF(L85&lt;P85,0,IF(L85=P85,1))))</f>
        <v>3</v>
      </c>
      <c r="AN85" s="117">
        <f>IF(F85="","",AK85+AL85+AM85)</f>
        <v>6</v>
      </c>
      <c r="AO85" s="105"/>
      <c r="AP85" s="156">
        <f>IF(Q85="","",RANK(Q85,Q84:S86,0))</f>
        <v>1</v>
      </c>
      <c r="AQ85" s="108">
        <f>IF(T85="","",RANK(T85,T84:V86,0))</f>
        <v>1</v>
      </c>
      <c r="AR85" s="108">
        <f>IF(W85="","",RANK(W85,W84:Y86,0))</f>
        <v>2</v>
      </c>
      <c r="AS85" s="108">
        <f>IF(Q85="","",(Q85*2)+T85+(W85*0.1)+(AR85*0.001))</f>
        <v>14.402000000000001</v>
      </c>
      <c r="AT85" s="133">
        <f>IF(O90&gt;M90,1,IF(O90&lt;M90,0))+IF(M94&gt;O94,1,IF(M94&lt;O94,0))</f>
        <v>0</v>
      </c>
      <c r="AU85" s="194">
        <f>IF(Q85="","",(Q85*2)+T85+(W85*0.1)+(AT85*0.001))</f>
        <v>14.4</v>
      </c>
      <c r="AW85" s="67">
        <v>2</v>
      </c>
      <c r="AX85" s="418" t="str">
        <f>BD27</f>
        <v>吉田ＳＳＳ</v>
      </c>
      <c r="AY85" s="419"/>
      <c r="AZ85" s="420"/>
      <c r="BA85" s="29">
        <f>BF84</f>
        <v>0</v>
      </c>
      <c r="BB85" s="29" t="s">
        <v>2</v>
      </c>
      <c r="BC85" s="30">
        <f>BD84</f>
        <v>0</v>
      </c>
      <c r="BD85" s="44"/>
      <c r="BE85" s="45"/>
      <c r="BF85" s="46"/>
      <c r="BG85" s="35">
        <f>IF(BG94="","",BG94)</f>
        <v>4</v>
      </c>
      <c r="BH85" s="24"/>
      <c r="BI85" s="24" t="s">
        <v>2</v>
      </c>
      <c r="BJ85" s="24"/>
      <c r="BK85" s="24">
        <f>IF(BK94="","",BK94)</f>
        <v>0</v>
      </c>
      <c r="BL85" s="421">
        <f>CI85</f>
        <v>4</v>
      </c>
      <c r="BM85" s="347"/>
      <c r="BN85" s="347"/>
      <c r="BO85" s="317">
        <f>IF(BA85="","",((BA85+BG85)-(BC85+BK85)))</f>
        <v>4</v>
      </c>
      <c r="BP85" s="317"/>
      <c r="BQ85" s="317"/>
      <c r="BR85" s="317">
        <f>IF(BA85="","",(BA85+BG85))</f>
        <v>4</v>
      </c>
      <c r="BS85" s="317"/>
      <c r="BT85" s="318"/>
      <c r="BU85" s="346">
        <f>IF(CP85="","",RANK(CP85,CP84:CP86,0))</f>
        <v>1</v>
      </c>
      <c r="BV85" s="347"/>
      <c r="BW85" s="348"/>
      <c r="BX85" s="5"/>
      <c r="BY85" s="91" t="s">
        <v>73</v>
      </c>
      <c r="BZ85" s="303" t="str">
        <f>IF(CJ103="","",INDEX($CH103:$CH108,MATCH(CD85,$CJ103:$CJ108,0),1))</f>
        <v>Ｋ.Ｍ.Ｕ.21</v>
      </c>
      <c r="CA85" s="303"/>
      <c r="CB85" s="303"/>
      <c r="CD85" s="172">
        <v>6</v>
      </c>
      <c r="CE85" s="116">
        <v>2</v>
      </c>
      <c r="CF85" s="109">
        <f>IF(BA85="",0,IF(BA85&gt;BC85,3,IF(BA85&lt;BC85,0,IF(BA85=BC85,1))))</f>
        <v>1</v>
      </c>
      <c r="CG85" s="222"/>
      <c r="CH85" s="117">
        <f>IF(BG85="",0,IF(BG85&gt;BK85,3,IF(BG85&lt;BK85,0,IF(BG85=BK85,1))))</f>
        <v>3</v>
      </c>
      <c r="CI85" s="117">
        <f>IF(BA85="","",CF85+CG85+CH85)</f>
        <v>4</v>
      </c>
      <c r="CJ85" s="105"/>
      <c r="CK85" s="156">
        <f>IF(BL85="","",RANK(BL85,BL84:BN86,0))</f>
        <v>1</v>
      </c>
      <c r="CL85" s="108">
        <f>IF(BO85="","",RANK(BO85,BO84:BQ86,0))</f>
        <v>1</v>
      </c>
      <c r="CM85" s="133">
        <f>IF(BR85="","",RANK(BR85,BR84:BT86,0))</f>
        <v>1</v>
      </c>
      <c r="CN85" s="108">
        <f>IF(BL85="","",(BL85*2)+BO85+(BR85*0.1)+(CM85*0.001))</f>
        <v>12.401</v>
      </c>
      <c r="CO85" s="133">
        <f>IF(BJ90&gt;BH90,1,IF(BJ90&lt;BH90,0))+IF(BH94&gt;BJ94,1,IF(BH94&lt;BJ94,0))</f>
        <v>0</v>
      </c>
      <c r="CP85" s="194">
        <f>IF(BL85="","",(BL85*2)+BO85+(BR85*0.1)+(CO85*0.001))</f>
        <v>12.4</v>
      </c>
    </row>
    <row r="86" spans="2:94" ht="21.75" customHeight="1" thickBot="1" x14ac:dyDescent="0.2">
      <c r="B86" s="68">
        <v>3</v>
      </c>
      <c r="C86" s="365" t="str">
        <f>I28</f>
        <v>アステルFC</v>
      </c>
      <c r="D86" s="366"/>
      <c r="E86" s="367"/>
      <c r="F86" s="31">
        <f>P84</f>
        <v>4</v>
      </c>
      <c r="G86" s="31" t="s">
        <v>2</v>
      </c>
      <c r="H86" s="32">
        <f>L84</f>
        <v>3</v>
      </c>
      <c r="I86" s="33">
        <f>P85</f>
        <v>1</v>
      </c>
      <c r="J86" s="31" t="s">
        <v>2</v>
      </c>
      <c r="K86" s="32">
        <f>L85</f>
        <v>2</v>
      </c>
      <c r="L86" s="47"/>
      <c r="M86" s="48"/>
      <c r="N86" s="48"/>
      <c r="O86" s="48"/>
      <c r="P86" s="48"/>
      <c r="Q86" s="368">
        <f>AN86</f>
        <v>3</v>
      </c>
      <c r="R86" s="305"/>
      <c r="S86" s="305"/>
      <c r="T86" s="320">
        <f>IF(F86="","",((F86+I86)-(H86+K86)))</f>
        <v>0</v>
      </c>
      <c r="U86" s="320"/>
      <c r="V86" s="320"/>
      <c r="W86" s="320">
        <f>IF(F86="","",(F86+I86))</f>
        <v>5</v>
      </c>
      <c r="X86" s="320"/>
      <c r="Y86" s="321"/>
      <c r="Z86" s="304">
        <f>IF(AU86="","",RANK(AU86,AU84:AU86,0))</f>
        <v>2</v>
      </c>
      <c r="AA86" s="305"/>
      <c r="AB86" s="306"/>
      <c r="AC86" s="5"/>
      <c r="AD86" s="92"/>
      <c r="AE86" s="92"/>
      <c r="AF86" s="92"/>
      <c r="AG86" s="92"/>
      <c r="AH86" s="92"/>
      <c r="AI86" s="159"/>
      <c r="AJ86" s="118">
        <v>3</v>
      </c>
      <c r="AK86" s="107">
        <f>IF(F86="",0,IF(F86&gt;H86,3,IF(F86&lt;H86,0,IF(F86=H86,1))))</f>
        <v>3</v>
      </c>
      <c r="AL86" s="119">
        <f>IF(I86="",0,IF(I86&gt;K86,3,IF(I86&lt;K86,0,IF(I86=K86,1))))</f>
        <v>0</v>
      </c>
      <c r="AM86" s="223"/>
      <c r="AN86" s="120">
        <f>IF(F86="","",AK86+AL86+AM86)</f>
        <v>3</v>
      </c>
      <c r="AO86" s="105"/>
      <c r="AP86" s="195">
        <f>IF(Q86="","",RANK(Q86,Q84:S86,0))</f>
        <v>2</v>
      </c>
      <c r="AQ86" s="119">
        <f>IF(T86="","",RANK(T86,T84:V86,0))</f>
        <v>2</v>
      </c>
      <c r="AR86" s="119">
        <f>IF(W86="","",RANK(W86,W84:Y86,0))</f>
        <v>1</v>
      </c>
      <c r="AS86" s="119">
        <f>IF(Q86="","",(Q86*2)+T86+(W86*0.1)+(AR86*0.001))</f>
        <v>6.5010000000000003</v>
      </c>
      <c r="AT86" s="123">
        <f>IF(O92&gt;M92,1,IF(O92&lt;M92,0))+IF(O94&gt;M94,1,IF(O94&lt;M94,0))</f>
        <v>0</v>
      </c>
      <c r="AU86" s="196">
        <f>IF(Q86="","",(Q86*2)+T86+(W86*0.1)+(AT86*0.001))</f>
        <v>6.5</v>
      </c>
      <c r="AW86" s="68">
        <v>3</v>
      </c>
      <c r="AX86" s="365" t="str">
        <f>BD28</f>
        <v>Ｋ.Ｍ.Ｕ.21</v>
      </c>
      <c r="AY86" s="366"/>
      <c r="AZ86" s="367"/>
      <c r="BA86" s="31">
        <f>BK84</f>
        <v>0</v>
      </c>
      <c r="BB86" s="31" t="s">
        <v>2</v>
      </c>
      <c r="BC86" s="32">
        <f>BG84</f>
        <v>2</v>
      </c>
      <c r="BD86" s="33">
        <f>BK85</f>
        <v>0</v>
      </c>
      <c r="BE86" s="31" t="s">
        <v>2</v>
      </c>
      <c r="BF86" s="32">
        <f>BG85</f>
        <v>4</v>
      </c>
      <c r="BG86" s="47"/>
      <c r="BH86" s="48"/>
      <c r="BI86" s="48"/>
      <c r="BJ86" s="48"/>
      <c r="BK86" s="48"/>
      <c r="BL86" s="368">
        <f>CI86</f>
        <v>0</v>
      </c>
      <c r="BM86" s="305"/>
      <c r="BN86" s="305"/>
      <c r="BO86" s="320">
        <f>IF(BA86="","",((BA86+BD86)-(BC86+BF86)))</f>
        <v>-6</v>
      </c>
      <c r="BP86" s="320"/>
      <c r="BQ86" s="320"/>
      <c r="BR86" s="320">
        <f>IF(BA86="","",(BA86+BD86))</f>
        <v>0</v>
      </c>
      <c r="BS86" s="320"/>
      <c r="BT86" s="321"/>
      <c r="BU86" s="304">
        <f>IF(CP86="","",RANK(CP86,CP84:CP86,0))</f>
        <v>3</v>
      </c>
      <c r="BV86" s="305"/>
      <c r="BW86" s="306"/>
      <c r="BX86" s="5"/>
      <c r="BY86" s="92"/>
      <c r="BZ86" s="92"/>
      <c r="CA86" s="92"/>
      <c r="CB86" s="5"/>
      <c r="CD86" s="159"/>
      <c r="CE86" s="118">
        <v>3</v>
      </c>
      <c r="CF86" s="107">
        <f>IF(BA86="",0,IF(BA86&gt;BC86,3,IF(BA86&lt;BC86,0,IF(BA86=BC86,1))))</f>
        <v>0</v>
      </c>
      <c r="CG86" s="119">
        <f>IF(BD86="",0,IF(BD86&gt;BF86,3,IF(BD86&lt;BF86,0,IF(BD86=BF86,1))))</f>
        <v>0</v>
      </c>
      <c r="CH86" s="223"/>
      <c r="CI86" s="120">
        <f>IF(BA86="","",CF86+CG86+CH86)</f>
        <v>0</v>
      </c>
      <c r="CJ86" s="105"/>
      <c r="CK86" s="195">
        <f>IF(BL86="","",RANK(BL86,BL84:BN86,0))</f>
        <v>3</v>
      </c>
      <c r="CL86" s="119">
        <f>IF(BO86="","",RANK(BO86,BO84:BQ86,0))</f>
        <v>3</v>
      </c>
      <c r="CM86" s="123">
        <f>IF(BR86="","",RANK(BR86,BR84:BT86,0))</f>
        <v>3</v>
      </c>
      <c r="CN86" s="119">
        <f>IF(BL86="","",(BL86*2)+BO86+(BR86*0.1)+(CM86*0.001))</f>
        <v>-5.9969999999999999</v>
      </c>
      <c r="CO86" s="123">
        <f>IF(BJ92&gt;BH92,1,IF(BJ92&lt;BH92,0))+IF(BJ94&gt;BH94,1,IF(BJ94&lt;BH94,0))</f>
        <v>0</v>
      </c>
      <c r="CP86" s="196">
        <f>IF(BL86="","",(BL86*2)+BO86+(BR86*0.1)+(CO86*0.001))</f>
        <v>-6</v>
      </c>
    </row>
    <row r="87" spans="2:94" ht="21.75" customHeight="1" thickBot="1" x14ac:dyDescent="0.2"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D87" s="2"/>
      <c r="AE87" s="2"/>
      <c r="AF87" s="2"/>
      <c r="AG87" s="2"/>
      <c r="AH87" s="92"/>
      <c r="AI87" s="159"/>
      <c r="AJ87" s="160"/>
      <c r="AK87" s="160"/>
      <c r="AL87" s="160"/>
      <c r="AM87" s="160"/>
      <c r="AN87" s="160"/>
      <c r="AO87" s="160"/>
      <c r="AP87" s="125"/>
      <c r="AQ87" s="160"/>
      <c r="AR87" s="160"/>
      <c r="AS87" s="160"/>
      <c r="AT87" s="160"/>
      <c r="AU87" s="198"/>
      <c r="AX87" s="7"/>
      <c r="AY87" s="7"/>
      <c r="AZ87" s="7"/>
      <c r="BA87" s="7"/>
      <c r="BB87" s="7"/>
      <c r="BC87" s="7"/>
      <c r="BD87" s="7"/>
      <c r="BE87" s="7"/>
      <c r="BF87" s="7"/>
      <c r="BG87" s="7"/>
      <c r="BH87" s="7"/>
      <c r="BI87" s="7"/>
      <c r="BJ87" s="7"/>
      <c r="BK87" s="7"/>
      <c r="BL87" s="74"/>
      <c r="BM87" s="74"/>
      <c r="BN87" s="74"/>
      <c r="BO87" s="74"/>
      <c r="BP87" s="74"/>
      <c r="BQ87" s="74"/>
      <c r="BR87" s="74"/>
      <c r="BS87" s="74"/>
      <c r="BT87" s="74"/>
      <c r="BU87" s="74"/>
      <c r="BV87" s="74"/>
      <c r="BW87" s="74"/>
      <c r="BY87" s="2"/>
      <c r="BZ87" s="2"/>
      <c r="CA87" s="2"/>
      <c r="CD87" s="159"/>
      <c r="CE87" s="160"/>
      <c r="CF87" s="160"/>
      <c r="CG87" s="160"/>
      <c r="CH87" s="160"/>
      <c r="CI87" s="160"/>
      <c r="CJ87" s="160"/>
      <c r="CK87" s="125"/>
      <c r="CL87" s="160"/>
      <c r="CM87" s="160"/>
      <c r="CN87" s="160"/>
      <c r="CO87" s="160"/>
      <c r="CP87" s="198"/>
    </row>
    <row r="88" spans="2:94" ht="21.75" customHeight="1" thickBot="1" x14ac:dyDescent="0.2">
      <c r="C88" s="16" t="s">
        <v>12</v>
      </c>
      <c r="D88" s="350" t="s">
        <v>13</v>
      </c>
      <c r="E88" s="350"/>
      <c r="F88" s="350"/>
      <c r="G88" s="350"/>
      <c r="H88" s="350"/>
      <c r="I88" s="350" t="s">
        <v>14</v>
      </c>
      <c r="J88" s="350"/>
      <c r="K88" s="350"/>
      <c r="L88" s="350" t="s">
        <v>15</v>
      </c>
      <c r="M88" s="350"/>
      <c r="N88" s="350"/>
      <c r="O88" s="350"/>
      <c r="P88" s="350"/>
      <c r="Q88" s="350" t="s">
        <v>14</v>
      </c>
      <c r="R88" s="350"/>
      <c r="S88" s="363"/>
      <c r="U88" s="349" t="s">
        <v>45</v>
      </c>
      <c r="V88" s="350"/>
      <c r="W88" s="350"/>
      <c r="X88" s="350" t="s">
        <v>46</v>
      </c>
      <c r="Y88" s="350"/>
      <c r="Z88" s="350"/>
      <c r="AA88" s="350" t="s">
        <v>46</v>
      </c>
      <c r="AB88" s="350"/>
      <c r="AC88" s="431"/>
      <c r="AD88" s="426"/>
      <c r="AE88" s="427"/>
      <c r="AF88" s="428"/>
      <c r="AG88" s="6"/>
      <c r="AH88" s="8"/>
      <c r="AI88" s="173"/>
      <c r="AJ88" s="199"/>
      <c r="AK88" s="200"/>
      <c r="AL88" s="200"/>
      <c r="AM88" s="200"/>
      <c r="AN88" s="201"/>
      <c r="AO88" s="105"/>
      <c r="AP88" s="202"/>
      <c r="AQ88" s="200"/>
      <c r="AR88" s="200"/>
      <c r="AS88" s="200"/>
      <c r="AT88" s="201"/>
      <c r="AU88" s="184"/>
      <c r="AX88" s="16" t="s">
        <v>12</v>
      </c>
      <c r="AY88" s="350" t="s">
        <v>13</v>
      </c>
      <c r="AZ88" s="350"/>
      <c r="BA88" s="350"/>
      <c r="BB88" s="350"/>
      <c r="BC88" s="350"/>
      <c r="BD88" s="350" t="s">
        <v>14</v>
      </c>
      <c r="BE88" s="350"/>
      <c r="BF88" s="350"/>
      <c r="BG88" s="350" t="s">
        <v>15</v>
      </c>
      <c r="BH88" s="350"/>
      <c r="BI88" s="350"/>
      <c r="BJ88" s="350"/>
      <c r="BK88" s="350"/>
      <c r="BL88" s="350" t="s">
        <v>14</v>
      </c>
      <c r="BM88" s="350"/>
      <c r="BN88" s="363"/>
      <c r="BP88" s="349" t="s">
        <v>45</v>
      </c>
      <c r="BQ88" s="350"/>
      <c r="BR88" s="350"/>
      <c r="BS88" s="350" t="s">
        <v>46</v>
      </c>
      <c r="BT88" s="350"/>
      <c r="BU88" s="350"/>
      <c r="BV88" s="350" t="s">
        <v>46</v>
      </c>
      <c r="BW88" s="350"/>
      <c r="BX88" s="431"/>
      <c r="BY88" s="426"/>
      <c r="BZ88" s="427"/>
      <c r="CA88" s="428"/>
      <c r="CD88" s="173"/>
      <c r="CE88" s="199"/>
      <c r="CF88" s="200"/>
      <c r="CG88" s="200"/>
      <c r="CH88" s="200"/>
      <c r="CI88" s="201"/>
      <c r="CJ88" s="105"/>
      <c r="CK88" s="202"/>
      <c r="CL88" s="200"/>
      <c r="CM88" s="200"/>
      <c r="CN88" s="200"/>
      <c r="CO88" s="201"/>
      <c r="CP88" s="184"/>
    </row>
    <row r="89" spans="2:94" ht="21.75" customHeight="1" x14ac:dyDescent="0.15">
      <c r="C89" s="11" t="s">
        <v>4</v>
      </c>
      <c r="D89" s="398">
        <v>0.375</v>
      </c>
      <c r="E89" s="399"/>
      <c r="F89" s="17" t="s">
        <v>3</v>
      </c>
      <c r="G89" s="400">
        <v>0.39930555555555558</v>
      </c>
      <c r="H89" s="398"/>
      <c r="I89" s="432" t="str">
        <f>C79</f>
        <v>北那須トレセンSol</v>
      </c>
      <c r="J89" s="432"/>
      <c r="K89" s="432"/>
      <c r="L89" s="264">
        <v>0</v>
      </c>
      <c r="M89" s="245"/>
      <c r="N89" s="38" t="str">
        <f>IF(AS79="","-",IF(AS79=AS80,"PK","-"))</f>
        <v>-</v>
      </c>
      <c r="O89" s="248"/>
      <c r="P89" s="267">
        <v>2</v>
      </c>
      <c r="Q89" s="432" t="str">
        <f>C80</f>
        <v>F.C.LAZOS MITO</v>
      </c>
      <c r="R89" s="432"/>
      <c r="S89" s="433"/>
      <c r="U89" s="364" t="str">
        <f>C84</f>
        <v>真岡選抜ＷＥＳＴ</v>
      </c>
      <c r="V89" s="307"/>
      <c r="W89" s="307"/>
      <c r="X89" s="307" t="str">
        <f>C85</f>
        <v>ＦＣ石岡</v>
      </c>
      <c r="Y89" s="307"/>
      <c r="Z89" s="307"/>
      <c r="AA89" s="307" t="str">
        <f>C86</f>
        <v>アステルFC</v>
      </c>
      <c r="AB89" s="307"/>
      <c r="AC89" s="308"/>
      <c r="AD89" s="301"/>
      <c r="AE89" s="302"/>
      <c r="AF89" s="302"/>
      <c r="AG89" s="6"/>
      <c r="AH89" s="8"/>
      <c r="AI89" s="173"/>
      <c r="AJ89" s="105"/>
      <c r="AK89" s="105"/>
      <c r="AL89" s="104" t="s">
        <v>111</v>
      </c>
      <c r="AM89" s="105"/>
      <c r="AN89" s="105"/>
      <c r="AO89" s="105"/>
      <c r="AP89" s="125"/>
      <c r="AQ89" s="104" t="s">
        <v>112</v>
      </c>
      <c r="AR89" s="105"/>
      <c r="AS89" s="105"/>
      <c r="AT89" s="105"/>
      <c r="AU89" s="155"/>
      <c r="AX89" s="11" t="s">
        <v>4</v>
      </c>
      <c r="AY89" s="398">
        <v>0.375</v>
      </c>
      <c r="AZ89" s="399"/>
      <c r="BA89" s="17" t="s">
        <v>3</v>
      </c>
      <c r="BB89" s="400">
        <v>0.39930555555555558</v>
      </c>
      <c r="BC89" s="398"/>
      <c r="BD89" s="432" t="str">
        <f>AX79</f>
        <v>F.C.LAZOS MITO</v>
      </c>
      <c r="BE89" s="432"/>
      <c r="BF89" s="432"/>
      <c r="BG89" s="281">
        <v>3</v>
      </c>
      <c r="BH89" s="282"/>
      <c r="BI89" s="38" t="str">
        <f>IF(CN79="","-",IF(CN79=CN80,"PK","-"))</f>
        <v>-</v>
      </c>
      <c r="BJ89" s="38"/>
      <c r="BK89" s="277">
        <v>0</v>
      </c>
      <c r="BL89" s="432" t="str">
        <f>AX80</f>
        <v>ロッサドールＪｒ</v>
      </c>
      <c r="BM89" s="432"/>
      <c r="BN89" s="433"/>
      <c r="BP89" s="364" t="str">
        <f>AX84</f>
        <v>飯塚少年ＳＣ</v>
      </c>
      <c r="BQ89" s="307"/>
      <c r="BR89" s="307"/>
      <c r="BS89" s="307" t="str">
        <f>AX85</f>
        <v>吉田ＳＳＳ</v>
      </c>
      <c r="BT89" s="307"/>
      <c r="BU89" s="307"/>
      <c r="BV89" s="307" t="str">
        <f>AX86</f>
        <v>Ｋ.Ｍ.Ｕ.21</v>
      </c>
      <c r="BW89" s="307"/>
      <c r="BX89" s="308"/>
      <c r="BY89" s="301"/>
      <c r="BZ89" s="302"/>
      <c r="CA89" s="302"/>
      <c r="CD89" s="173"/>
      <c r="CE89" s="105"/>
      <c r="CF89" s="105"/>
      <c r="CG89" s="104" t="s">
        <v>111</v>
      </c>
      <c r="CH89" s="105"/>
      <c r="CI89" s="105"/>
      <c r="CJ89" s="105"/>
      <c r="CK89" s="125"/>
      <c r="CL89" s="104" t="s">
        <v>112</v>
      </c>
      <c r="CM89" s="105"/>
      <c r="CN89" s="105"/>
      <c r="CO89" s="105"/>
      <c r="CP89" s="155"/>
    </row>
    <row r="90" spans="2:94" ht="21.75" customHeight="1" x14ac:dyDescent="0.15">
      <c r="C90" s="12" t="s">
        <v>5</v>
      </c>
      <c r="D90" s="294">
        <v>0.40277777777777773</v>
      </c>
      <c r="E90" s="369"/>
      <c r="F90" s="9" t="s">
        <v>3</v>
      </c>
      <c r="G90" s="293">
        <v>0.42708333333333331</v>
      </c>
      <c r="H90" s="294"/>
      <c r="I90" s="296" t="str">
        <f>C84</f>
        <v>真岡選抜ＷＥＳＴ</v>
      </c>
      <c r="J90" s="296"/>
      <c r="K90" s="296"/>
      <c r="L90" s="265">
        <v>1</v>
      </c>
      <c r="M90" s="246"/>
      <c r="N90" s="24" t="str">
        <f>IF(AS84="","-",IF(AS84=AS85,"PK","-"))</f>
        <v>-</v>
      </c>
      <c r="O90" s="249"/>
      <c r="P90" s="268">
        <v>2</v>
      </c>
      <c r="Q90" s="296" t="str">
        <f>C85</f>
        <v>ＦＣ石岡</v>
      </c>
      <c r="R90" s="296"/>
      <c r="S90" s="395"/>
      <c r="U90" s="377" t="str">
        <f>C79</f>
        <v>北那須トレセンSol</v>
      </c>
      <c r="V90" s="296"/>
      <c r="W90" s="296"/>
      <c r="X90" s="296" t="str">
        <f>C80</f>
        <v>F.C.LAZOS MITO</v>
      </c>
      <c r="Y90" s="296"/>
      <c r="Z90" s="296"/>
      <c r="AA90" s="296" t="str">
        <f>C81</f>
        <v>west united</v>
      </c>
      <c r="AB90" s="296"/>
      <c r="AC90" s="297"/>
      <c r="AD90" s="301"/>
      <c r="AE90" s="302"/>
      <c r="AF90" s="302"/>
      <c r="AG90" s="6"/>
      <c r="AH90" s="8"/>
      <c r="AI90" s="173"/>
      <c r="AJ90" s="105"/>
      <c r="AK90" s="105"/>
      <c r="AL90" s="105"/>
      <c r="AM90" s="105"/>
      <c r="AN90" s="105"/>
      <c r="AO90" s="105"/>
      <c r="AP90" s="125"/>
      <c r="AQ90" s="105"/>
      <c r="AR90" s="105"/>
      <c r="AS90" s="105"/>
      <c r="AT90" s="105"/>
      <c r="AU90" s="155"/>
      <c r="AX90" s="12" t="s">
        <v>5</v>
      </c>
      <c r="AY90" s="294">
        <v>0.40277777777777773</v>
      </c>
      <c r="AZ90" s="369"/>
      <c r="BA90" s="9" t="s">
        <v>3</v>
      </c>
      <c r="BB90" s="293">
        <v>0.42708333333333331</v>
      </c>
      <c r="BC90" s="294"/>
      <c r="BD90" s="296" t="str">
        <f>AX84</f>
        <v>飯塚少年ＳＣ</v>
      </c>
      <c r="BE90" s="296"/>
      <c r="BF90" s="296"/>
      <c r="BG90" s="283">
        <v>0</v>
      </c>
      <c r="BH90" s="284"/>
      <c r="BI90" s="24" t="str">
        <f>IF(CN84="","-",IF(CN84=CN85,"PK","-"))</f>
        <v>-</v>
      </c>
      <c r="BJ90" s="24"/>
      <c r="BK90" s="278">
        <v>0</v>
      </c>
      <c r="BL90" s="296" t="str">
        <f>AX85</f>
        <v>吉田ＳＳＳ</v>
      </c>
      <c r="BM90" s="296"/>
      <c r="BN90" s="395"/>
      <c r="BP90" s="377" t="str">
        <f>AX79</f>
        <v>F.C.LAZOS MITO</v>
      </c>
      <c r="BQ90" s="296"/>
      <c r="BR90" s="296"/>
      <c r="BS90" s="296" t="str">
        <f>AX80</f>
        <v>ロッサドールＪｒ</v>
      </c>
      <c r="BT90" s="296"/>
      <c r="BU90" s="296"/>
      <c r="BV90" s="296" t="str">
        <f>AX81</f>
        <v>トレセン茨城中央</v>
      </c>
      <c r="BW90" s="296"/>
      <c r="BX90" s="297"/>
      <c r="BY90" s="301"/>
      <c r="BZ90" s="302"/>
      <c r="CA90" s="302"/>
      <c r="CD90" s="173"/>
      <c r="CE90" s="105"/>
      <c r="CF90" s="105"/>
      <c r="CG90" s="105"/>
      <c r="CH90" s="105"/>
      <c r="CI90" s="105"/>
      <c r="CJ90" s="105"/>
      <c r="CK90" s="125"/>
      <c r="CL90" s="105"/>
      <c r="CM90" s="105"/>
      <c r="CN90" s="105"/>
      <c r="CO90" s="105"/>
      <c r="CP90" s="155"/>
    </row>
    <row r="91" spans="2:94" ht="21.75" customHeight="1" x14ac:dyDescent="0.15">
      <c r="C91" s="12" t="s">
        <v>6</v>
      </c>
      <c r="D91" s="294">
        <v>0.43055555555555503</v>
      </c>
      <c r="E91" s="369"/>
      <c r="F91" s="9" t="s">
        <v>3</v>
      </c>
      <c r="G91" s="293">
        <v>0.45486111111111099</v>
      </c>
      <c r="H91" s="294"/>
      <c r="I91" s="296" t="str">
        <f>C79</f>
        <v>北那須トレセンSol</v>
      </c>
      <c r="J91" s="296"/>
      <c r="K91" s="296"/>
      <c r="L91" s="265">
        <v>4</v>
      </c>
      <c r="M91" s="246"/>
      <c r="N91" s="24" t="str">
        <f>IF(AS79="","-",IF(AS79=AS81,"PK","-"))</f>
        <v>-</v>
      </c>
      <c r="O91" s="249"/>
      <c r="P91" s="268">
        <v>0</v>
      </c>
      <c r="Q91" s="296" t="str">
        <f>C81</f>
        <v>west united</v>
      </c>
      <c r="R91" s="296"/>
      <c r="S91" s="395"/>
      <c r="U91" s="377" t="str">
        <f>C86</f>
        <v>アステルFC</v>
      </c>
      <c r="V91" s="296"/>
      <c r="W91" s="296"/>
      <c r="X91" s="296" t="str">
        <f>C84</f>
        <v>真岡選抜ＷＥＳＴ</v>
      </c>
      <c r="Y91" s="296"/>
      <c r="Z91" s="296"/>
      <c r="AA91" s="296" t="str">
        <f>C85</f>
        <v>ＦＣ石岡</v>
      </c>
      <c r="AB91" s="296"/>
      <c r="AC91" s="297"/>
      <c r="AD91" s="301"/>
      <c r="AE91" s="302"/>
      <c r="AF91" s="302"/>
      <c r="AG91" s="6"/>
      <c r="AH91" s="8"/>
      <c r="AI91" s="173"/>
      <c r="AJ91" s="105"/>
      <c r="AK91" s="105"/>
      <c r="AL91" s="105"/>
      <c r="AM91" s="105"/>
      <c r="AN91" s="105"/>
      <c r="AO91" s="105"/>
      <c r="AP91" s="125"/>
      <c r="AQ91" s="105"/>
      <c r="AR91" s="105"/>
      <c r="AS91" s="105"/>
      <c r="AT91" s="105"/>
      <c r="AU91" s="155"/>
      <c r="AX91" s="12" t="s">
        <v>6</v>
      </c>
      <c r="AY91" s="294">
        <v>0.43055555555555503</v>
      </c>
      <c r="AZ91" s="369"/>
      <c r="BA91" s="9" t="s">
        <v>3</v>
      </c>
      <c r="BB91" s="293">
        <v>0.45486111111111099</v>
      </c>
      <c r="BC91" s="294"/>
      <c r="BD91" s="296" t="str">
        <f>AX79</f>
        <v>F.C.LAZOS MITO</v>
      </c>
      <c r="BE91" s="296"/>
      <c r="BF91" s="296"/>
      <c r="BG91" s="283">
        <v>2</v>
      </c>
      <c r="BH91" s="284"/>
      <c r="BI91" s="24" t="str">
        <f>IF(CN79="","-",IF(CN79=CN81,"PK","-"))</f>
        <v>-</v>
      </c>
      <c r="BJ91" s="24"/>
      <c r="BK91" s="278">
        <v>1</v>
      </c>
      <c r="BL91" s="296" t="str">
        <f>AX81</f>
        <v>トレセン茨城中央</v>
      </c>
      <c r="BM91" s="296"/>
      <c r="BN91" s="395"/>
      <c r="BP91" s="377" t="str">
        <f>AX86</f>
        <v>Ｋ.Ｍ.Ｕ.21</v>
      </c>
      <c r="BQ91" s="296"/>
      <c r="BR91" s="296"/>
      <c r="BS91" s="296" t="str">
        <f>AX84</f>
        <v>飯塚少年ＳＣ</v>
      </c>
      <c r="BT91" s="296"/>
      <c r="BU91" s="296"/>
      <c r="BV91" s="296" t="str">
        <f>AX85</f>
        <v>吉田ＳＳＳ</v>
      </c>
      <c r="BW91" s="296"/>
      <c r="BX91" s="297"/>
      <c r="BY91" s="301"/>
      <c r="BZ91" s="302"/>
      <c r="CA91" s="302"/>
      <c r="CD91" s="173"/>
      <c r="CE91" s="105"/>
      <c r="CF91" s="105"/>
      <c r="CG91" s="105"/>
      <c r="CH91" s="105"/>
      <c r="CI91" s="105"/>
      <c r="CJ91" s="105"/>
      <c r="CK91" s="125"/>
      <c r="CL91" s="105"/>
      <c r="CM91" s="105"/>
      <c r="CN91" s="105"/>
      <c r="CO91" s="105"/>
      <c r="CP91" s="155"/>
    </row>
    <row r="92" spans="2:94" ht="21.75" customHeight="1" x14ac:dyDescent="0.15">
      <c r="C92" s="12" t="s">
        <v>7</v>
      </c>
      <c r="D92" s="294">
        <v>0.45833333333333298</v>
      </c>
      <c r="E92" s="369"/>
      <c r="F92" s="9" t="s">
        <v>3</v>
      </c>
      <c r="G92" s="293">
        <v>0.48263888888888901</v>
      </c>
      <c r="H92" s="294"/>
      <c r="I92" s="296" t="str">
        <f>C84</f>
        <v>真岡選抜ＷＥＳＴ</v>
      </c>
      <c r="J92" s="296"/>
      <c r="K92" s="296"/>
      <c r="L92" s="265">
        <v>3</v>
      </c>
      <c r="M92" s="246"/>
      <c r="N92" s="24" t="str">
        <f>IF(AS84="","-",IF(AS84=AS86,"PK","-"))</f>
        <v>-</v>
      </c>
      <c r="O92" s="249"/>
      <c r="P92" s="268">
        <v>4</v>
      </c>
      <c r="Q92" s="296" t="str">
        <f>C86</f>
        <v>アステルFC</v>
      </c>
      <c r="R92" s="296"/>
      <c r="S92" s="395"/>
      <c r="U92" s="377" t="str">
        <f>C81</f>
        <v>west united</v>
      </c>
      <c r="V92" s="296"/>
      <c r="W92" s="296"/>
      <c r="X92" s="296" t="str">
        <f>C79</f>
        <v>北那須トレセンSol</v>
      </c>
      <c r="Y92" s="296"/>
      <c r="Z92" s="296"/>
      <c r="AA92" s="296" t="str">
        <f>C80</f>
        <v>F.C.LAZOS MITO</v>
      </c>
      <c r="AB92" s="296"/>
      <c r="AC92" s="297"/>
      <c r="AD92" s="301"/>
      <c r="AE92" s="302"/>
      <c r="AF92" s="302"/>
      <c r="AG92" s="6"/>
      <c r="AH92" s="8"/>
      <c r="AI92" s="173"/>
      <c r="AJ92" s="105"/>
      <c r="AK92" s="105"/>
      <c r="AL92" s="105"/>
      <c r="AM92" s="105"/>
      <c r="AN92" s="105"/>
      <c r="AO92" s="105"/>
      <c r="AP92" s="125"/>
      <c r="AQ92" s="105"/>
      <c r="AR92" s="105"/>
      <c r="AS92" s="105"/>
      <c r="AT92" s="105"/>
      <c r="AU92" s="155"/>
      <c r="AX92" s="12" t="s">
        <v>7</v>
      </c>
      <c r="AY92" s="294">
        <v>0.45833333333333298</v>
      </c>
      <c r="AZ92" s="369"/>
      <c r="BA92" s="9" t="s">
        <v>3</v>
      </c>
      <c r="BB92" s="293">
        <v>0.48263888888888901</v>
      </c>
      <c r="BC92" s="294"/>
      <c r="BD92" s="296" t="str">
        <f>AX84</f>
        <v>飯塚少年ＳＣ</v>
      </c>
      <c r="BE92" s="296"/>
      <c r="BF92" s="296"/>
      <c r="BG92" s="283">
        <v>2</v>
      </c>
      <c r="BH92" s="284"/>
      <c r="BI92" s="24" t="str">
        <f>IF(CN84="","-",IF(CN84=CN86,"PK","-"))</f>
        <v>-</v>
      </c>
      <c r="BJ92" s="24"/>
      <c r="BK92" s="278">
        <v>0</v>
      </c>
      <c r="BL92" s="296" t="str">
        <f>AX86</f>
        <v>Ｋ.Ｍ.Ｕ.21</v>
      </c>
      <c r="BM92" s="296"/>
      <c r="BN92" s="395"/>
      <c r="BP92" s="377" t="str">
        <f>AX81</f>
        <v>トレセン茨城中央</v>
      </c>
      <c r="BQ92" s="296"/>
      <c r="BR92" s="296"/>
      <c r="BS92" s="296" t="str">
        <f>AX79</f>
        <v>F.C.LAZOS MITO</v>
      </c>
      <c r="BT92" s="296"/>
      <c r="BU92" s="296"/>
      <c r="BV92" s="296" t="str">
        <f>AX80</f>
        <v>ロッサドールＪｒ</v>
      </c>
      <c r="BW92" s="296"/>
      <c r="BX92" s="297"/>
      <c r="BY92" s="301"/>
      <c r="BZ92" s="302"/>
      <c r="CA92" s="302"/>
      <c r="CD92" s="173"/>
      <c r="CE92" s="105"/>
      <c r="CF92" s="105"/>
      <c r="CG92" s="105"/>
      <c r="CH92" s="105"/>
      <c r="CI92" s="105"/>
      <c r="CJ92" s="105"/>
      <c r="CK92" s="125"/>
      <c r="CL92" s="105"/>
      <c r="CM92" s="105"/>
      <c r="CN92" s="105"/>
      <c r="CO92" s="105"/>
      <c r="CP92" s="155"/>
    </row>
    <row r="93" spans="2:94" ht="21.75" customHeight="1" x14ac:dyDescent="0.15">
      <c r="C93" s="12" t="s">
        <v>0</v>
      </c>
      <c r="D93" s="294">
        <v>0.48611111111111099</v>
      </c>
      <c r="E93" s="369"/>
      <c r="F93" s="9" t="s">
        <v>3</v>
      </c>
      <c r="G93" s="293">
        <v>0.51041666666666696</v>
      </c>
      <c r="H93" s="294"/>
      <c r="I93" s="296" t="str">
        <f>C80</f>
        <v>F.C.LAZOS MITO</v>
      </c>
      <c r="J93" s="296"/>
      <c r="K93" s="296"/>
      <c r="L93" s="265">
        <v>5</v>
      </c>
      <c r="M93" s="246"/>
      <c r="N93" s="24" t="str">
        <f>IF(AS80="","-",IF(AS80=AS81,"PK","-"))</f>
        <v>-</v>
      </c>
      <c r="O93" s="249"/>
      <c r="P93" s="268">
        <v>0</v>
      </c>
      <c r="Q93" s="296" t="str">
        <f>C81</f>
        <v>west united</v>
      </c>
      <c r="R93" s="296"/>
      <c r="S93" s="395"/>
      <c r="U93" s="377" t="str">
        <f>C85</f>
        <v>ＦＣ石岡</v>
      </c>
      <c r="V93" s="296"/>
      <c r="W93" s="296"/>
      <c r="X93" s="296" t="str">
        <f>C86</f>
        <v>アステルFC</v>
      </c>
      <c r="Y93" s="296"/>
      <c r="Z93" s="296"/>
      <c r="AA93" s="296" t="str">
        <f>C84</f>
        <v>真岡選抜ＷＥＳＴ</v>
      </c>
      <c r="AB93" s="296"/>
      <c r="AC93" s="297"/>
      <c r="AD93" s="301"/>
      <c r="AE93" s="302"/>
      <c r="AF93" s="302"/>
      <c r="AG93" s="6"/>
      <c r="AH93" s="8"/>
      <c r="AI93" s="173"/>
      <c r="AJ93" s="105"/>
      <c r="AK93" s="105"/>
      <c r="AL93" s="105"/>
      <c r="AM93" s="105"/>
      <c r="AN93" s="105"/>
      <c r="AO93" s="105"/>
      <c r="AP93" s="125"/>
      <c r="AQ93" s="105"/>
      <c r="AR93" s="105"/>
      <c r="AS93" s="105"/>
      <c r="AT93" s="105"/>
      <c r="AU93" s="155"/>
      <c r="AX93" s="12" t="s">
        <v>0</v>
      </c>
      <c r="AY93" s="294">
        <v>0.48611111111111099</v>
      </c>
      <c r="AZ93" s="369"/>
      <c r="BA93" s="9" t="s">
        <v>3</v>
      </c>
      <c r="BB93" s="293">
        <v>0.51041666666666696</v>
      </c>
      <c r="BC93" s="294"/>
      <c r="BD93" s="296" t="str">
        <f>AX80</f>
        <v>ロッサドールＪｒ</v>
      </c>
      <c r="BE93" s="296"/>
      <c r="BF93" s="296"/>
      <c r="BG93" s="283">
        <v>0</v>
      </c>
      <c r="BH93" s="284"/>
      <c r="BI93" s="24" t="str">
        <f>IF(CN80="","-",IF(CN80=CN81,"PK","-"))</f>
        <v>-</v>
      </c>
      <c r="BJ93" s="24"/>
      <c r="BK93" s="278">
        <v>2</v>
      </c>
      <c r="BL93" s="296" t="str">
        <f>AX81</f>
        <v>トレセン茨城中央</v>
      </c>
      <c r="BM93" s="296"/>
      <c r="BN93" s="395"/>
      <c r="BP93" s="377" t="str">
        <f>AX85</f>
        <v>吉田ＳＳＳ</v>
      </c>
      <c r="BQ93" s="296"/>
      <c r="BR93" s="296"/>
      <c r="BS93" s="296" t="str">
        <f>AX86</f>
        <v>Ｋ.Ｍ.Ｕ.21</v>
      </c>
      <c r="BT93" s="296"/>
      <c r="BU93" s="296"/>
      <c r="BV93" s="296" t="str">
        <f>AX84</f>
        <v>飯塚少年ＳＣ</v>
      </c>
      <c r="BW93" s="296"/>
      <c r="BX93" s="297"/>
      <c r="BY93" s="301"/>
      <c r="BZ93" s="302"/>
      <c r="CA93" s="302"/>
      <c r="CD93" s="173"/>
      <c r="CE93" s="105"/>
      <c r="CF93" s="105"/>
      <c r="CG93" s="105"/>
      <c r="CH93" s="105"/>
      <c r="CI93" s="105"/>
      <c r="CJ93" s="105"/>
      <c r="CK93" s="125"/>
      <c r="CL93" s="105"/>
      <c r="CM93" s="105"/>
      <c r="CN93" s="105"/>
      <c r="CO93" s="105"/>
      <c r="CP93" s="155"/>
    </row>
    <row r="94" spans="2:94" ht="21.75" customHeight="1" thickBot="1" x14ac:dyDescent="0.2">
      <c r="C94" s="13" t="s">
        <v>1</v>
      </c>
      <c r="D94" s="422">
        <v>0.51388888888888895</v>
      </c>
      <c r="E94" s="423"/>
      <c r="F94" s="18" t="s">
        <v>3</v>
      </c>
      <c r="G94" s="424">
        <v>0.53819444444444497</v>
      </c>
      <c r="H94" s="422"/>
      <c r="I94" s="397" t="str">
        <f>C85</f>
        <v>ＦＣ石岡</v>
      </c>
      <c r="J94" s="397"/>
      <c r="K94" s="397"/>
      <c r="L94" s="266">
        <v>2</v>
      </c>
      <c r="M94" s="247"/>
      <c r="N94" s="26" t="str">
        <f>IF(AS85="","-",IF(AS85=AS86,"PK","-"))</f>
        <v>-</v>
      </c>
      <c r="O94" s="250"/>
      <c r="P94" s="269">
        <v>1</v>
      </c>
      <c r="Q94" s="397" t="str">
        <f>C86</f>
        <v>アステルFC</v>
      </c>
      <c r="R94" s="397"/>
      <c r="S94" s="410"/>
      <c r="U94" s="396" t="str">
        <f>C80</f>
        <v>F.C.LAZOS MITO</v>
      </c>
      <c r="V94" s="397"/>
      <c r="W94" s="397"/>
      <c r="X94" s="397" t="str">
        <f>C81</f>
        <v>west united</v>
      </c>
      <c r="Y94" s="397"/>
      <c r="Z94" s="397"/>
      <c r="AA94" s="397" t="str">
        <f>C79</f>
        <v>北那須トレセンSol</v>
      </c>
      <c r="AB94" s="397"/>
      <c r="AC94" s="339"/>
      <c r="AD94" s="301"/>
      <c r="AE94" s="302"/>
      <c r="AF94" s="302"/>
      <c r="AG94" s="6"/>
      <c r="AH94" s="8"/>
      <c r="AI94" s="173"/>
      <c r="AJ94" s="105"/>
      <c r="AK94" s="105"/>
      <c r="AL94" s="105"/>
      <c r="AM94" s="105"/>
      <c r="AN94" s="105"/>
      <c r="AO94" s="105"/>
      <c r="AP94" s="125"/>
      <c r="AQ94" s="105"/>
      <c r="AR94" s="105"/>
      <c r="AS94" s="105"/>
      <c r="AT94" s="105"/>
      <c r="AU94" s="155"/>
      <c r="AX94" s="13" t="s">
        <v>1</v>
      </c>
      <c r="AY94" s="422">
        <v>0.51388888888888895</v>
      </c>
      <c r="AZ94" s="423"/>
      <c r="BA94" s="18" t="s">
        <v>3</v>
      </c>
      <c r="BB94" s="424">
        <v>0.53819444444444497</v>
      </c>
      <c r="BC94" s="422"/>
      <c r="BD94" s="397" t="str">
        <f>AX85</f>
        <v>吉田ＳＳＳ</v>
      </c>
      <c r="BE94" s="397"/>
      <c r="BF94" s="397"/>
      <c r="BG94" s="285">
        <v>4</v>
      </c>
      <c r="BH94" s="286"/>
      <c r="BI94" s="26" t="str">
        <f>IF(CN85="","-",IF(CN85=CN86,"PK","-"))</f>
        <v>-</v>
      </c>
      <c r="BJ94" s="26"/>
      <c r="BK94" s="276">
        <v>0</v>
      </c>
      <c r="BL94" s="397" t="str">
        <f>AX86</f>
        <v>Ｋ.Ｍ.Ｕ.21</v>
      </c>
      <c r="BM94" s="397"/>
      <c r="BN94" s="410"/>
      <c r="BP94" s="396" t="str">
        <f>AX80</f>
        <v>ロッサドールＪｒ</v>
      </c>
      <c r="BQ94" s="397"/>
      <c r="BR94" s="397"/>
      <c r="BS94" s="397" t="str">
        <f>AX81</f>
        <v>トレセン茨城中央</v>
      </c>
      <c r="BT94" s="397"/>
      <c r="BU94" s="397"/>
      <c r="BV94" s="397" t="str">
        <f>AX79</f>
        <v>F.C.LAZOS MITO</v>
      </c>
      <c r="BW94" s="397"/>
      <c r="BX94" s="339"/>
      <c r="BY94" s="301"/>
      <c r="BZ94" s="302"/>
      <c r="CA94" s="302"/>
      <c r="CD94" s="173"/>
      <c r="CE94" s="105"/>
      <c r="CF94" s="105"/>
      <c r="CG94" s="105"/>
      <c r="CH94" s="105"/>
      <c r="CI94" s="105"/>
      <c r="CJ94" s="105"/>
      <c r="CK94" s="125"/>
      <c r="CL94" s="105"/>
      <c r="CM94" s="105"/>
      <c r="CN94" s="105"/>
      <c r="CO94" s="105"/>
      <c r="CP94" s="155"/>
    </row>
    <row r="95" spans="2:94" ht="21.75" customHeight="1" thickBot="1" x14ac:dyDescent="0.2">
      <c r="C95" s="6"/>
      <c r="D95" s="34"/>
      <c r="E95" s="34"/>
      <c r="F95" s="6"/>
      <c r="G95" s="34"/>
      <c r="H95" s="34"/>
      <c r="I95" s="8"/>
      <c r="J95" s="8"/>
      <c r="K95" s="8"/>
      <c r="L95" s="36"/>
      <c r="M95" s="36"/>
      <c r="N95" s="36"/>
      <c r="O95" s="36"/>
      <c r="P95" s="36"/>
      <c r="Q95" s="8"/>
      <c r="R95" s="8"/>
      <c r="S95" s="8"/>
      <c r="T95" s="1"/>
      <c r="U95" s="8"/>
      <c r="V95" s="8"/>
      <c r="W95" s="8"/>
      <c r="X95" s="8"/>
      <c r="Y95" s="8"/>
      <c r="Z95" s="8"/>
      <c r="AA95" s="8"/>
      <c r="AB95" s="8"/>
      <c r="AC95" s="8"/>
      <c r="AD95" s="6"/>
      <c r="AE95" s="6"/>
      <c r="AF95" s="6"/>
      <c r="AG95" s="6"/>
      <c r="AH95" s="8"/>
      <c r="AI95" s="173"/>
      <c r="AJ95" s="105"/>
      <c r="AK95" s="105"/>
      <c r="AL95" s="105"/>
      <c r="AM95" s="105"/>
      <c r="AN95" s="105"/>
      <c r="AO95" s="105"/>
      <c r="AP95" s="125"/>
      <c r="AQ95" s="105"/>
      <c r="AR95" s="105"/>
      <c r="AS95" s="105"/>
      <c r="AT95" s="105"/>
      <c r="AU95" s="155"/>
      <c r="AX95" s="6"/>
      <c r="AY95" s="34"/>
      <c r="AZ95" s="34"/>
      <c r="BA95" s="6"/>
      <c r="BB95" s="34"/>
      <c r="BC95" s="34"/>
      <c r="BD95" s="8"/>
      <c r="BE95" s="8"/>
      <c r="BF95" s="8"/>
      <c r="BG95" s="36"/>
      <c r="BH95" s="36"/>
      <c r="BI95" s="36"/>
      <c r="BJ95" s="36"/>
      <c r="BK95" s="36"/>
      <c r="BL95" s="8"/>
      <c r="BM95" s="8"/>
      <c r="BN95" s="8"/>
      <c r="BO95" s="1"/>
      <c r="BP95" s="8"/>
      <c r="BQ95" s="8"/>
      <c r="BR95" s="8"/>
      <c r="BS95" s="8"/>
      <c r="BT95" s="8"/>
      <c r="BU95" s="8"/>
      <c r="BV95" s="8"/>
      <c r="BW95" s="8"/>
      <c r="BX95" s="8"/>
      <c r="BY95" s="6"/>
      <c r="BZ95" s="6"/>
      <c r="CA95" s="6"/>
      <c r="CD95" s="173"/>
      <c r="CE95" s="105"/>
      <c r="CF95" s="105"/>
      <c r="CG95" s="105"/>
      <c r="CH95" s="105"/>
      <c r="CI95" s="105"/>
      <c r="CJ95" s="105"/>
      <c r="CK95" s="125"/>
      <c r="CL95" s="105"/>
      <c r="CM95" s="105"/>
      <c r="CN95" s="105"/>
      <c r="CO95" s="105"/>
      <c r="CP95" s="155"/>
    </row>
    <row r="96" spans="2:94" ht="21.75" customHeight="1" x14ac:dyDescent="0.15">
      <c r="C96" s="442" t="s">
        <v>47</v>
      </c>
      <c r="D96" s="442"/>
      <c r="E96" s="442"/>
      <c r="F96" s="450" t="str">
        <f>C84</f>
        <v>真岡選抜ＷＥＳＴ</v>
      </c>
      <c r="G96" s="450"/>
      <c r="H96" s="450"/>
      <c r="I96" s="454" t="s">
        <v>48</v>
      </c>
      <c r="J96" s="454"/>
      <c r="K96" s="454"/>
      <c r="L96" s="454"/>
      <c r="M96" s="454"/>
      <c r="N96" s="454"/>
      <c r="O96" s="454"/>
      <c r="P96" s="454"/>
      <c r="Q96" s="454"/>
      <c r="R96" s="454"/>
      <c r="S96" s="454"/>
      <c r="T96" s="39"/>
      <c r="U96" s="425" t="s">
        <v>49</v>
      </c>
      <c r="V96" s="425"/>
      <c r="W96" s="425"/>
      <c r="X96" s="425"/>
      <c r="Y96" s="425"/>
      <c r="Z96" s="425"/>
      <c r="AA96" s="425"/>
      <c r="AB96" s="425"/>
      <c r="AC96" s="425"/>
      <c r="AD96" s="425"/>
      <c r="AE96" s="425"/>
      <c r="AF96" s="425"/>
      <c r="AG96" s="77"/>
      <c r="AH96" s="39"/>
      <c r="AI96" s="174"/>
      <c r="AJ96" s="203"/>
      <c r="AK96" s="213"/>
      <c r="AL96" s="214" t="s">
        <v>114</v>
      </c>
      <c r="AM96" s="204"/>
      <c r="AN96" s="213"/>
      <c r="AO96" s="214" t="s">
        <v>115</v>
      </c>
      <c r="AP96" s="205"/>
      <c r="AQ96" s="204"/>
      <c r="AR96" s="207"/>
      <c r="AS96" s="240"/>
      <c r="AT96" s="240"/>
      <c r="AU96" s="175"/>
      <c r="AX96" s="442" t="s">
        <v>47</v>
      </c>
      <c r="AY96" s="442"/>
      <c r="AZ96" s="442"/>
      <c r="BA96" s="450" t="str">
        <f>AX84</f>
        <v>飯塚少年ＳＣ</v>
      </c>
      <c r="BB96" s="450"/>
      <c r="BC96" s="450"/>
      <c r="BD96" s="454" t="s">
        <v>48</v>
      </c>
      <c r="BE96" s="454"/>
      <c r="BF96" s="454"/>
      <c r="BG96" s="454"/>
      <c r="BH96" s="454"/>
      <c r="BI96" s="454"/>
      <c r="BJ96" s="454"/>
      <c r="BK96" s="454"/>
      <c r="BL96" s="454"/>
      <c r="BM96" s="454"/>
      <c r="BN96" s="454"/>
      <c r="BO96" s="39"/>
      <c r="BP96" s="425" t="s">
        <v>49</v>
      </c>
      <c r="BQ96" s="425"/>
      <c r="BR96" s="425"/>
      <c r="BS96" s="425"/>
      <c r="BT96" s="425"/>
      <c r="BU96" s="425"/>
      <c r="BV96" s="425"/>
      <c r="BW96" s="425"/>
      <c r="BX96" s="425"/>
      <c r="BY96" s="425"/>
      <c r="BZ96" s="425"/>
      <c r="CA96" s="425"/>
      <c r="CD96" s="174"/>
      <c r="CE96" s="203"/>
      <c r="CF96" s="213"/>
      <c r="CG96" s="214" t="s">
        <v>114</v>
      </c>
      <c r="CH96" s="204"/>
      <c r="CI96" s="213"/>
      <c r="CJ96" s="214" t="s">
        <v>115</v>
      </c>
      <c r="CK96" s="205"/>
      <c r="CL96" s="206"/>
      <c r="CM96" s="106"/>
      <c r="CN96" s="106"/>
      <c r="CO96" s="106"/>
      <c r="CP96" s="175"/>
    </row>
    <row r="97" spans="2:94" ht="21.75" customHeight="1" x14ac:dyDescent="0.15">
      <c r="C97" s="454" t="s">
        <v>50</v>
      </c>
      <c r="D97" s="454"/>
      <c r="E97" s="454"/>
      <c r="F97" s="454"/>
      <c r="G97" s="454"/>
      <c r="H97" s="454"/>
      <c r="I97" s="454"/>
      <c r="J97" s="454"/>
      <c r="K97" s="454"/>
      <c r="L97" s="454"/>
      <c r="M97" s="454"/>
      <c r="N97" s="454"/>
      <c r="O97" s="454"/>
      <c r="P97" s="454"/>
      <c r="Q97" s="454"/>
      <c r="R97" s="454"/>
      <c r="S97" s="454"/>
      <c r="T97" s="39"/>
      <c r="U97" s="39"/>
      <c r="AF97" s="39"/>
      <c r="AG97" s="39"/>
      <c r="AH97" s="39"/>
      <c r="AI97" s="174"/>
      <c r="AJ97" s="215" t="s">
        <v>113</v>
      </c>
      <c r="AK97" s="216" t="s">
        <v>116</v>
      </c>
      <c r="AL97" s="217" t="s">
        <v>117</v>
      </c>
      <c r="AM97" s="218"/>
      <c r="AN97" s="219"/>
      <c r="AO97" s="217" t="s">
        <v>118</v>
      </c>
      <c r="AP97" s="137"/>
      <c r="AQ97" s="220"/>
      <c r="AR97" s="207"/>
      <c r="AS97" s="240"/>
      <c r="AT97" s="240"/>
      <c r="AU97" s="175"/>
      <c r="AX97" s="454" t="s">
        <v>50</v>
      </c>
      <c r="AY97" s="454"/>
      <c r="AZ97" s="454"/>
      <c r="BA97" s="454"/>
      <c r="BB97" s="454"/>
      <c r="BC97" s="454"/>
      <c r="BD97" s="454"/>
      <c r="BE97" s="454"/>
      <c r="BF97" s="454"/>
      <c r="BG97" s="454"/>
      <c r="BH97" s="454"/>
      <c r="BI97" s="454"/>
      <c r="BJ97" s="454"/>
      <c r="BK97" s="454"/>
      <c r="BL97" s="454"/>
      <c r="BM97" s="454"/>
      <c r="BN97" s="454"/>
      <c r="BO97" s="39"/>
      <c r="BP97" s="39"/>
      <c r="BQ97" s="39"/>
      <c r="BR97" s="39"/>
      <c r="BS97" s="39"/>
      <c r="BT97" s="39"/>
      <c r="BU97" s="39"/>
      <c r="BV97" s="39"/>
      <c r="BW97" s="39"/>
      <c r="BX97" s="39"/>
      <c r="BY97" s="39"/>
      <c r="BZ97" s="39"/>
      <c r="CA97" s="39"/>
      <c r="CD97" s="174"/>
      <c r="CE97" s="215" t="s">
        <v>113</v>
      </c>
      <c r="CF97" s="216" t="s">
        <v>116</v>
      </c>
      <c r="CG97" s="217" t="s">
        <v>117</v>
      </c>
      <c r="CH97" s="218"/>
      <c r="CI97" s="219"/>
      <c r="CJ97" s="217" t="s">
        <v>118</v>
      </c>
      <c r="CK97" s="137"/>
      <c r="CL97" s="220"/>
      <c r="CM97" s="106"/>
      <c r="CN97" s="106"/>
      <c r="CO97" s="106"/>
      <c r="CP97" s="175"/>
    </row>
    <row r="98" spans="2:94" ht="21.75" customHeight="1" x14ac:dyDescent="0.15">
      <c r="C98" s="37"/>
      <c r="D98" s="6" t="s">
        <v>51</v>
      </c>
      <c r="E98" s="362" t="str">
        <f>C84</f>
        <v>真岡選抜ＷＥＳＴ</v>
      </c>
      <c r="F98" s="362"/>
      <c r="G98" s="362"/>
      <c r="H98" s="358" t="s">
        <v>81</v>
      </c>
      <c r="I98" s="359"/>
      <c r="J98" s="359"/>
      <c r="K98" s="359"/>
      <c r="L98" s="359"/>
      <c r="M98" s="359"/>
      <c r="N98" s="359"/>
      <c r="O98" s="359"/>
      <c r="P98" s="359"/>
      <c r="Q98" s="359"/>
      <c r="R98" s="359"/>
      <c r="S98" s="359"/>
      <c r="U98" s="319" t="s">
        <v>82</v>
      </c>
      <c r="V98" s="319"/>
      <c r="W98" s="319"/>
      <c r="X98" s="319"/>
      <c r="Y98" s="362" t="s">
        <v>52</v>
      </c>
      <c r="Z98" s="362"/>
      <c r="AA98" s="362" t="s">
        <v>53</v>
      </c>
      <c r="AB98" s="362"/>
      <c r="AC98" s="362" t="s">
        <v>53</v>
      </c>
      <c r="AD98" s="362"/>
      <c r="AE98" s="362" t="s">
        <v>52</v>
      </c>
      <c r="AF98" s="362"/>
      <c r="AG98" s="76"/>
      <c r="AH98" s="80"/>
      <c r="AI98" s="176"/>
      <c r="AJ98" s="209">
        <f>AJ103</f>
        <v>3</v>
      </c>
      <c r="AK98" s="211">
        <f>IF(AJ98=1,2,IF(AJ98=2,3,IF(AJ98=3,1)))</f>
        <v>1</v>
      </c>
      <c r="AL98" s="135" t="str">
        <f>IF(Z79="","",INDEX(C79:C81,MATCH(AK98,Z79:Z81,0),1))</f>
        <v>F.C.LAZOS MITO</v>
      </c>
      <c r="AM98" s="133"/>
      <c r="AN98" s="109"/>
      <c r="AO98" s="135" t="str">
        <f>IF(Z84="","",INDEX(C84:C86,MATCH(AK98,Z84:Z86,0),1))</f>
        <v>ＦＣ石岡</v>
      </c>
      <c r="AP98" s="139"/>
      <c r="AQ98" s="133"/>
      <c r="AR98" s="173"/>
      <c r="AS98" s="105"/>
      <c r="AT98" s="105"/>
      <c r="AU98" s="179"/>
      <c r="AX98" s="37"/>
      <c r="AY98" s="6" t="s">
        <v>51</v>
      </c>
      <c r="AZ98" s="362" t="str">
        <f>AX84</f>
        <v>飯塚少年ＳＣ</v>
      </c>
      <c r="BA98" s="362"/>
      <c r="BB98" s="362"/>
      <c r="BC98" s="358" t="s">
        <v>81</v>
      </c>
      <c r="BD98" s="359"/>
      <c r="BE98" s="359"/>
      <c r="BF98" s="359"/>
      <c r="BG98" s="359"/>
      <c r="BH98" s="359"/>
      <c r="BI98" s="359"/>
      <c r="BJ98" s="359"/>
      <c r="BK98" s="359"/>
      <c r="BL98" s="359"/>
      <c r="BM98" s="359"/>
      <c r="BN98" s="359"/>
      <c r="BP98" s="319" t="s">
        <v>82</v>
      </c>
      <c r="BQ98" s="319"/>
      <c r="BR98" s="319"/>
      <c r="BS98" s="319"/>
      <c r="BT98" s="362" t="s">
        <v>52</v>
      </c>
      <c r="BU98" s="362"/>
      <c r="BV98" s="362" t="s">
        <v>53</v>
      </c>
      <c r="BW98" s="362"/>
      <c r="BX98" s="362" t="s">
        <v>53</v>
      </c>
      <c r="BY98" s="362"/>
      <c r="BZ98" s="362" t="s">
        <v>52</v>
      </c>
      <c r="CA98" s="362"/>
      <c r="CD98" s="176"/>
      <c r="CE98" s="209">
        <f>CE103</f>
        <v>2</v>
      </c>
      <c r="CF98" s="211">
        <f>IF(CE98=1,2,IF(CE98=2,3,IF(CE98=3,1)))</f>
        <v>3</v>
      </c>
      <c r="CG98" s="135" t="str">
        <f>IF(BU79="","",INDEX(AX79:AX81,MATCH(CF98,BU79:BU81,0),1))</f>
        <v>ロッサドールＪｒ</v>
      </c>
      <c r="CH98" s="133"/>
      <c r="CI98" s="109"/>
      <c r="CJ98" s="135" t="str">
        <f>IF(BU84="","",INDEX(AX84:AX86,MATCH(CF98,BU84:BU86,0),1))</f>
        <v>Ｋ.Ｍ.Ｕ.21</v>
      </c>
      <c r="CK98" s="139"/>
      <c r="CL98" s="134"/>
      <c r="CM98" s="177"/>
      <c r="CN98" s="177"/>
      <c r="CO98" s="177"/>
      <c r="CP98" s="179"/>
    </row>
    <row r="99" spans="2:94" ht="21.75" customHeight="1" x14ac:dyDescent="0.15">
      <c r="C99" s="37"/>
      <c r="D99" s="37"/>
      <c r="E99" s="362" t="str">
        <f>C84</f>
        <v>真岡選抜ＷＥＳＴ</v>
      </c>
      <c r="F99" s="362"/>
      <c r="G99" s="362"/>
      <c r="H99" s="358" t="s">
        <v>83</v>
      </c>
      <c r="I99" s="359"/>
      <c r="J99" s="359"/>
      <c r="K99" s="359"/>
      <c r="L99" s="359"/>
      <c r="M99" s="359"/>
      <c r="N99" s="359"/>
      <c r="O99" s="359"/>
      <c r="P99" s="359"/>
      <c r="Q99" s="359"/>
      <c r="R99" s="359"/>
      <c r="S99" s="359"/>
      <c r="U99" s="319" t="s">
        <v>84</v>
      </c>
      <c r="V99" s="319"/>
      <c r="W99" s="319"/>
      <c r="X99" s="319"/>
      <c r="Y99" s="362" t="s">
        <v>54</v>
      </c>
      <c r="Z99" s="362"/>
      <c r="AA99" s="362" t="s">
        <v>55</v>
      </c>
      <c r="AB99" s="362"/>
      <c r="AC99" s="362" t="s">
        <v>85</v>
      </c>
      <c r="AD99" s="362"/>
      <c r="AE99" s="362" t="s">
        <v>54</v>
      </c>
      <c r="AF99" s="362"/>
      <c r="AG99" s="76"/>
      <c r="AH99" s="80"/>
      <c r="AI99" s="176"/>
      <c r="AJ99" s="209">
        <f>AJ104</f>
        <v>2</v>
      </c>
      <c r="AK99" s="211">
        <f>IF(AJ99=1,2,IF(AJ99=2,3,IF(AJ99=3,1)))</f>
        <v>3</v>
      </c>
      <c r="AL99" s="135" t="str">
        <f>IF(Z79="","",INDEX(C79:C81,MATCH(AK99,Z79:Z81,0),1))</f>
        <v>west united</v>
      </c>
      <c r="AM99" s="133"/>
      <c r="AN99" s="109"/>
      <c r="AO99" s="135" t="str">
        <f>IF(Z84="","",INDEX(C84:C86,MATCH(AK99,Z84:Z86,0),1))</f>
        <v>真岡選抜ＷＥＳＴ</v>
      </c>
      <c r="AP99" s="139"/>
      <c r="AQ99" s="133"/>
      <c r="AR99" s="173"/>
      <c r="AS99" s="105"/>
      <c r="AT99" s="105"/>
      <c r="AU99" s="179"/>
      <c r="AX99" s="37"/>
      <c r="AY99" s="37"/>
      <c r="AZ99" s="362" t="str">
        <f>AX84</f>
        <v>飯塚少年ＳＣ</v>
      </c>
      <c r="BA99" s="362"/>
      <c r="BB99" s="362"/>
      <c r="BC99" s="358" t="s">
        <v>83</v>
      </c>
      <c r="BD99" s="359"/>
      <c r="BE99" s="359"/>
      <c r="BF99" s="359"/>
      <c r="BG99" s="359"/>
      <c r="BH99" s="359"/>
      <c r="BI99" s="359"/>
      <c r="BJ99" s="359"/>
      <c r="BK99" s="359"/>
      <c r="BL99" s="359"/>
      <c r="BM99" s="359"/>
      <c r="BN99" s="359"/>
      <c r="BP99" s="319" t="s">
        <v>84</v>
      </c>
      <c r="BQ99" s="319"/>
      <c r="BR99" s="319"/>
      <c r="BS99" s="319"/>
      <c r="BT99" s="362" t="s">
        <v>54</v>
      </c>
      <c r="BU99" s="362"/>
      <c r="BV99" s="362" t="s">
        <v>55</v>
      </c>
      <c r="BW99" s="362"/>
      <c r="BX99" s="362" t="s">
        <v>85</v>
      </c>
      <c r="BY99" s="362"/>
      <c r="BZ99" s="362" t="s">
        <v>54</v>
      </c>
      <c r="CA99" s="362"/>
      <c r="CD99" s="176"/>
      <c r="CE99" s="209">
        <f>CE104</f>
        <v>3</v>
      </c>
      <c r="CF99" s="211">
        <f>IF(CE99=1,2,IF(CE99=2,3,IF(CE99=3,1)))</f>
        <v>1</v>
      </c>
      <c r="CG99" s="135" t="str">
        <f>IF(BU79="","",INDEX(AX79:AX81,MATCH(CF99,BU79:BU81,0),1))</f>
        <v>F.C.LAZOS MITO</v>
      </c>
      <c r="CH99" s="133"/>
      <c r="CI99" s="109"/>
      <c r="CJ99" s="135" t="str">
        <f>IF(BU84="","",INDEX(AX84:AX86,MATCH(CF99,BU84:BU86,0),1))</f>
        <v>吉田ＳＳＳ</v>
      </c>
      <c r="CK99" s="139"/>
      <c r="CL99" s="134"/>
      <c r="CM99" s="177"/>
      <c r="CN99" s="177"/>
      <c r="CO99" s="177"/>
      <c r="CP99" s="179"/>
    </row>
    <row r="100" spans="2:94" ht="21.75" customHeight="1" thickBot="1" x14ac:dyDescent="0.2">
      <c r="C100" s="37"/>
      <c r="D100" s="37"/>
      <c r="E100" s="362" t="str">
        <f>C84</f>
        <v>真岡選抜ＷＥＳＴ</v>
      </c>
      <c r="F100" s="362"/>
      <c r="G100" s="362"/>
      <c r="H100" s="358" t="s">
        <v>86</v>
      </c>
      <c r="I100" s="359"/>
      <c r="J100" s="359"/>
      <c r="K100" s="359"/>
      <c r="L100" s="359"/>
      <c r="M100" s="359"/>
      <c r="N100" s="359"/>
      <c r="O100" s="359"/>
      <c r="P100" s="359"/>
      <c r="Q100" s="359"/>
      <c r="R100" s="359"/>
      <c r="S100" s="359"/>
      <c r="U100" s="319" t="s">
        <v>87</v>
      </c>
      <c r="V100" s="319"/>
      <c r="W100" s="319"/>
      <c r="X100" s="319"/>
      <c r="Y100" s="362" t="s">
        <v>56</v>
      </c>
      <c r="Z100" s="362"/>
      <c r="AA100" s="362" t="s">
        <v>57</v>
      </c>
      <c r="AB100" s="362"/>
      <c r="AC100" s="362" t="s">
        <v>88</v>
      </c>
      <c r="AD100" s="362"/>
      <c r="AE100" s="362" t="s">
        <v>56</v>
      </c>
      <c r="AF100" s="362"/>
      <c r="AG100" s="76"/>
      <c r="AH100" s="80"/>
      <c r="AI100" s="176"/>
      <c r="AJ100" s="210">
        <f>AJ105</f>
        <v>1</v>
      </c>
      <c r="AK100" s="212">
        <f>IF(AJ100=1,2,IF(AJ100=2,3,IF(AJ100=3,1)))</f>
        <v>2</v>
      </c>
      <c r="AL100" s="208" t="str">
        <f>IF(Z79="","",INDEX(C79:C81,MATCH(AK100,Z79:Z81,0),1))</f>
        <v>北那須トレセンSol</v>
      </c>
      <c r="AM100" s="123"/>
      <c r="AN100" s="107"/>
      <c r="AO100" s="208" t="str">
        <f>IF(Z84="","",INDEX(C84:C86,MATCH(AK100,Z84:Z86,0),1))</f>
        <v>アステルFC</v>
      </c>
      <c r="AP100" s="224"/>
      <c r="AQ100" s="123"/>
      <c r="AR100" s="173"/>
      <c r="AS100" s="105"/>
      <c r="AT100" s="105"/>
      <c r="AU100" s="179"/>
      <c r="AX100" s="37"/>
      <c r="AY100" s="37"/>
      <c r="AZ100" s="362" t="str">
        <f>AX84</f>
        <v>飯塚少年ＳＣ</v>
      </c>
      <c r="BA100" s="362"/>
      <c r="BB100" s="362"/>
      <c r="BC100" s="358" t="s">
        <v>86</v>
      </c>
      <c r="BD100" s="359"/>
      <c r="BE100" s="359"/>
      <c r="BF100" s="359"/>
      <c r="BG100" s="359"/>
      <c r="BH100" s="359"/>
      <c r="BI100" s="359"/>
      <c r="BJ100" s="359"/>
      <c r="BK100" s="359"/>
      <c r="BL100" s="359"/>
      <c r="BM100" s="359"/>
      <c r="BN100" s="359"/>
      <c r="BP100" s="319" t="s">
        <v>87</v>
      </c>
      <c r="BQ100" s="319"/>
      <c r="BR100" s="319"/>
      <c r="BS100" s="319"/>
      <c r="BT100" s="362" t="s">
        <v>56</v>
      </c>
      <c r="BU100" s="362"/>
      <c r="BV100" s="362" t="s">
        <v>57</v>
      </c>
      <c r="BW100" s="362"/>
      <c r="BX100" s="362" t="s">
        <v>88</v>
      </c>
      <c r="BY100" s="362"/>
      <c r="BZ100" s="362" t="s">
        <v>56</v>
      </c>
      <c r="CA100" s="362"/>
      <c r="CD100" s="176"/>
      <c r="CE100" s="210">
        <f>CE105</f>
        <v>1</v>
      </c>
      <c r="CF100" s="212">
        <f>IF(CE100=1,2,IF(CE100=2,3,IF(CE100=3,1)))</f>
        <v>2</v>
      </c>
      <c r="CG100" s="208" t="str">
        <f>IF(BU79="","",INDEX(AX79:AX81,MATCH(CF100,BU79:BU81,0),1))</f>
        <v>トレセン茨城中央</v>
      </c>
      <c r="CH100" s="123"/>
      <c r="CI100" s="107"/>
      <c r="CJ100" s="208" t="str">
        <f>IF(BU84="","",INDEX(AX84:AX86,MATCH(CF100,BU84:BU86,0),1))</f>
        <v>飯塚少年ＳＣ</v>
      </c>
      <c r="CK100" s="224"/>
      <c r="CL100" s="180"/>
      <c r="CM100" s="177"/>
      <c r="CN100" s="177"/>
      <c r="CO100" s="177"/>
      <c r="CP100" s="179"/>
    </row>
    <row r="101" spans="2:94" ht="21.75" customHeight="1" thickBot="1" x14ac:dyDescent="0.2">
      <c r="C101" s="37"/>
      <c r="D101" s="37"/>
      <c r="E101" s="76"/>
      <c r="F101" s="76"/>
      <c r="G101" s="76"/>
      <c r="H101" s="78"/>
      <c r="I101" s="79"/>
      <c r="J101" s="79"/>
      <c r="K101" s="79"/>
      <c r="L101" s="79"/>
      <c r="M101" s="79"/>
      <c r="N101" s="79"/>
      <c r="O101" s="79"/>
      <c r="P101" s="79"/>
      <c r="Q101" s="79"/>
      <c r="R101" s="79"/>
      <c r="S101" s="79"/>
      <c r="U101" s="40"/>
      <c r="V101" s="40"/>
      <c r="W101" s="40"/>
      <c r="X101" s="40"/>
      <c r="Y101" s="76"/>
      <c r="Z101" s="76"/>
      <c r="AA101" s="76"/>
      <c r="AB101" s="76"/>
      <c r="AC101" s="76"/>
      <c r="AD101" s="76"/>
      <c r="AE101" s="76"/>
      <c r="AF101" s="76"/>
      <c r="AG101" s="76"/>
      <c r="AH101" s="80"/>
      <c r="AI101" s="176"/>
      <c r="AJ101" s="177"/>
      <c r="AK101" s="177"/>
      <c r="AL101" s="177"/>
      <c r="AM101" s="125"/>
      <c r="AN101" s="177"/>
      <c r="AO101" s="177"/>
      <c r="AP101" s="178"/>
      <c r="AQ101" s="177"/>
      <c r="AR101" s="177"/>
      <c r="AS101" s="177"/>
      <c r="AT101" s="177"/>
      <c r="AU101" s="179"/>
      <c r="AX101" s="37"/>
      <c r="AY101" s="37"/>
      <c r="AZ101" s="76"/>
      <c r="BA101" s="76"/>
      <c r="BB101" s="76"/>
      <c r="BC101" s="78"/>
      <c r="BD101" s="79"/>
      <c r="BE101" s="79"/>
      <c r="BF101" s="79"/>
      <c r="BG101" s="79"/>
      <c r="BH101" s="79"/>
      <c r="BI101" s="79"/>
      <c r="BJ101" s="79"/>
      <c r="BK101" s="79"/>
      <c r="BL101" s="79"/>
      <c r="BM101" s="79"/>
      <c r="BN101" s="79"/>
      <c r="BP101" s="40"/>
      <c r="BQ101" s="40"/>
      <c r="BR101" s="40"/>
      <c r="BS101" s="40"/>
      <c r="BT101" s="76"/>
      <c r="BU101" s="76"/>
      <c r="BV101" s="76"/>
      <c r="BW101" s="76"/>
      <c r="BX101" s="76"/>
      <c r="BY101" s="76"/>
      <c r="BZ101" s="76"/>
      <c r="CA101" s="76"/>
      <c r="CD101" s="176"/>
      <c r="CE101" s="177"/>
      <c r="CF101" s="177"/>
      <c r="CG101" s="177"/>
      <c r="CH101" s="125"/>
      <c r="CI101" s="177"/>
      <c r="CJ101" s="177"/>
      <c r="CK101" s="178"/>
      <c r="CL101" s="177"/>
      <c r="CM101" s="177"/>
      <c r="CN101" s="177"/>
      <c r="CO101" s="177"/>
      <c r="CP101" s="179"/>
    </row>
    <row r="102" spans="2:94" ht="21.75" customHeight="1" thickBot="1" x14ac:dyDescent="0.2">
      <c r="C102" s="16" t="s">
        <v>12</v>
      </c>
      <c r="D102" s="350" t="s">
        <v>13</v>
      </c>
      <c r="E102" s="350"/>
      <c r="F102" s="350"/>
      <c r="G102" s="350"/>
      <c r="H102" s="350"/>
      <c r="I102" s="350" t="s">
        <v>14</v>
      </c>
      <c r="J102" s="350"/>
      <c r="K102" s="350"/>
      <c r="L102" s="350" t="s">
        <v>15</v>
      </c>
      <c r="M102" s="350"/>
      <c r="N102" s="350"/>
      <c r="O102" s="350"/>
      <c r="P102" s="350"/>
      <c r="Q102" s="350" t="s">
        <v>14</v>
      </c>
      <c r="R102" s="350"/>
      <c r="S102" s="363"/>
      <c r="T102" s="1"/>
      <c r="U102" s="349" t="s">
        <v>45</v>
      </c>
      <c r="V102" s="350"/>
      <c r="W102" s="350"/>
      <c r="X102" s="350" t="s">
        <v>46</v>
      </c>
      <c r="Y102" s="350"/>
      <c r="Z102" s="350"/>
      <c r="AA102" s="350" t="s">
        <v>46</v>
      </c>
      <c r="AB102" s="350"/>
      <c r="AC102" s="431"/>
      <c r="AD102" s="426"/>
      <c r="AE102" s="427"/>
      <c r="AF102" s="428"/>
      <c r="AG102" s="6"/>
      <c r="AH102" s="8"/>
      <c r="AI102" s="173"/>
      <c r="AJ102" s="150" t="s">
        <v>98</v>
      </c>
      <c r="AK102" s="130" t="s">
        <v>99</v>
      </c>
      <c r="AL102" s="151"/>
      <c r="AM102" s="152" t="s">
        <v>100</v>
      </c>
      <c r="AN102" s="131"/>
      <c r="AO102" s="131"/>
      <c r="AP102" s="153"/>
      <c r="AQ102" s="131"/>
      <c r="AR102" s="132"/>
      <c r="AS102" s="173"/>
      <c r="AT102" s="105"/>
      <c r="AU102" s="155"/>
      <c r="AX102" s="16" t="s">
        <v>12</v>
      </c>
      <c r="AY102" s="350" t="s">
        <v>13</v>
      </c>
      <c r="AZ102" s="350"/>
      <c r="BA102" s="350"/>
      <c r="BB102" s="350"/>
      <c r="BC102" s="350"/>
      <c r="BD102" s="350" t="s">
        <v>14</v>
      </c>
      <c r="BE102" s="350"/>
      <c r="BF102" s="350"/>
      <c r="BG102" s="350" t="s">
        <v>15</v>
      </c>
      <c r="BH102" s="350"/>
      <c r="BI102" s="350"/>
      <c r="BJ102" s="350"/>
      <c r="BK102" s="350"/>
      <c r="BL102" s="350" t="s">
        <v>14</v>
      </c>
      <c r="BM102" s="350"/>
      <c r="BN102" s="363"/>
      <c r="BO102" s="1"/>
      <c r="BP102" s="349" t="s">
        <v>45</v>
      </c>
      <c r="BQ102" s="350"/>
      <c r="BR102" s="350"/>
      <c r="BS102" s="350" t="s">
        <v>46</v>
      </c>
      <c r="BT102" s="350"/>
      <c r="BU102" s="350"/>
      <c r="BV102" s="350" t="s">
        <v>46</v>
      </c>
      <c r="BW102" s="350"/>
      <c r="BX102" s="431"/>
      <c r="BY102" s="426"/>
      <c r="BZ102" s="427"/>
      <c r="CA102" s="428"/>
      <c r="CD102" s="173"/>
      <c r="CE102" s="150" t="s">
        <v>98</v>
      </c>
      <c r="CF102" s="130" t="s">
        <v>99</v>
      </c>
      <c r="CG102" s="151"/>
      <c r="CH102" s="152" t="s">
        <v>100</v>
      </c>
      <c r="CI102" s="131"/>
      <c r="CJ102" s="131"/>
      <c r="CK102" s="153"/>
      <c r="CL102" s="131"/>
      <c r="CM102" s="131"/>
      <c r="CN102" s="173"/>
      <c r="CO102" s="105"/>
      <c r="CP102" s="155"/>
    </row>
    <row r="103" spans="2:94" ht="21.75" customHeight="1" x14ac:dyDescent="0.15">
      <c r="C103" s="19" t="s">
        <v>58</v>
      </c>
      <c r="D103" s="398">
        <v>0.54166666666666663</v>
      </c>
      <c r="E103" s="399"/>
      <c r="F103" s="17" t="s">
        <v>3</v>
      </c>
      <c r="G103" s="400">
        <v>0.56597222222222221</v>
      </c>
      <c r="H103" s="398"/>
      <c r="I103" s="404" t="str">
        <f>C84</f>
        <v>真岡選抜ＷＥＳＴ</v>
      </c>
      <c r="J103" s="405"/>
      <c r="K103" s="406"/>
      <c r="L103" s="270">
        <v>2</v>
      </c>
      <c r="M103" s="251">
        <v>1</v>
      </c>
      <c r="N103" s="241" t="str">
        <f>IF(L103="","-",IF(L103=P103,"PK","-"))</f>
        <v>PK</v>
      </c>
      <c r="O103" s="251">
        <v>3</v>
      </c>
      <c r="P103" s="273">
        <v>2</v>
      </c>
      <c r="Q103" s="404" t="str">
        <f>IF(Z79="","",INDEX(C79:C81,MATCH(AJ103,Z79:Z81,0),1))</f>
        <v>west united</v>
      </c>
      <c r="R103" s="405"/>
      <c r="S103" s="407"/>
      <c r="T103" s="5"/>
      <c r="U103" s="451" t="str">
        <f>AL98</f>
        <v>F.C.LAZOS MITO</v>
      </c>
      <c r="V103" s="429"/>
      <c r="W103" s="429"/>
      <c r="X103" s="429" t="str">
        <f>AO98</f>
        <v>ＦＣ石岡</v>
      </c>
      <c r="Y103" s="429"/>
      <c r="Z103" s="429"/>
      <c r="AA103" s="429" t="str">
        <f>X103</f>
        <v>ＦＣ石岡</v>
      </c>
      <c r="AB103" s="429"/>
      <c r="AC103" s="404"/>
      <c r="AD103" s="298"/>
      <c r="AE103" s="299"/>
      <c r="AF103" s="300"/>
      <c r="AG103" s="8"/>
      <c r="AH103" s="8"/>
      <c r="AI103" s="173"/>
      <c r="AJ103" s="154">
        <f>Z84</f>
        <v>3</v>
      </c>
      <c r="AK103" s="128">
        <f>IF(AJ103=1,1,IF(AJ103=2,3,IF(AJ103=3,5)))</f>
        <v>5</v>
      </c>
      <c r="AL103" s="126">
        <f>AK103+1</f>
        <v>6</v>
      </c>
      <c r="AM103" s="230" t="str">
        <f>I103</f>
        <v>真岡選抜ＷＥＳＴ</v>
      </c>
      <c r="AN103" s="231"/>
      <c r="AO103" s="225">
        <f>IF(L103="","",IF(L103+M103&gt;P103+O103,AK103,AL103))</f>
        <v>6</v>
      </c>
      <c r="AP103" s="147">
        <f>IF(L103="","",IF(L103+M103&lt;P103+O103,AK103,AL103))</f>
        <v>5</v>
      </c>
      <c r="AQ103" s="125" t="str">
        <f>Q103</f>
        <v>west united</v>
      </c>
      <c r="AR103" s="155"/>
      <c r="AS103" s="173"/>
      <c r="AT103" s="105"/>
      <c r="AU103" s="155"/>
      <c r="AX103" s="19" t="s">
        <v>58</v>
      </c>
      <c r="AY103" s="398">
        <v>0.54166666666666663</v>
      </c>
      <c r="AZ103" s="399"/>
      <c r="BA103" s="17" t="s">
        <v>3</v>
      </c>
      <c r="BB103" s="400">
        <v>0.56597222222222221</v>
      </c>
      <c r="BC103" s="398"/>
      <c r="BD103" s="404" t="str">
        <f>AX84</f>
        <v>飯塚少年ＳＣ</v>
      </c>
      <c r="BE103" s="405"/>
      <c r="BF103" s="406"/>
      <c r="BG103" s="287">
        <v>0</v>
      </c>
      <c r="BH103" s="241"/>
      <c r="BI103" s="241" t="str">
        <f>IF(BG103="","-",IF(BG103=BK103,"PK","-"))</f>
        <v>-</v>
      </c>
      <c r="BJ103" s="241"/>
      <c r="BK103" s="288">
        <v>5</v>
      </c>
      <c r="BL103" s="404" t="str">
        <f>IF(BU79="","",INDEX(AX79:AX81,MATCH(CE103,BU79:BU81,0),1))</f>
        <v>トレセン茨城中央</v>
      </c>
      <c r="BM103" s="405"/>
      <c r="BN103" s="407"/>
      <c r="BO103" s="5"/>
      <c r="BP103" s="451" t="str">
        <f>CG98</f>
        <v>ロッサドールＪｒ</v>
      </c>
      <c r="BQ103" s="429"/>
      <c r="BR103" s="429"/>
      <c r="BS103" s="429" t="str">
        <f>CJ98</f>
        <v>Ｋ.Ｍ.Ｕ.21</v>
      </c>
      <c r="BT103" s="429"/>
      <c r="BU103" s="429"/>
      <c r="BV103" s="429" t="str">
        <f>BS103</f>
        <v>Ｋ.Ｍ.Ｕ.21</v>
      </c>
      <c r="BW103" s="429"/>
      <c r="BX103" s="429"/>
      <c r="BY103" s="298"/>
      <c r="BZ103" s="299"/>
      <c r="CA103" s="300"/>
      <c r="CD103" s="173"/>
      <c r="CE103" s="154">
        <f>BU84</f>
        <v>2</v>
      </c>
      <c r="CF103" s="128">
        <f>IF(CE103=1,1,IF(CE103=2,3,IF(CE103=3,5)))</f>
        <v>3</v>
      </c>
      <c r="CG103" s="126">
        <f>CF103+1</f>
        <v>4</v>
      </c>
      <c r="CH103" s="230" t="str">
        <f>BD103</f>
        <v>飯塚少年ＳＣ</v>
      </c>
      <c r="CI103" s="231"/>
      <c r="CJ103" s="225">
        <f>IF(BG103="","",IF(BG103+BH103&gt;BK103+BJ103,CF103,CG103))</f>
        <v>4</v>
      </c>
      <c r="CK103" s="147">
        <f>IF(BG103="","",IF(BG103+BH103&lt;BK103+BJ103,CF103,CG103))</f>
        <v>3</v>
      </c>
      <c r="CL103" s="125" t="str">
        <f>BL103</f>
        <v>トレセン茨城中央</v>
      </c>
      <c r="CM103" s="105"/>
      <c r="CN103" s="173"/>
      <c r="CO103" s="105"/>
      <c r="CP103" s="155"/>
    </row>
    <row r="104" spans="2:94" ht="21.75" customHeight="1" x14ac:dyDescent="0.15">
      <c r="C104" s="10" t="s">
        <v>59</v>
      </c>
      <c r="D104" s="294">
        <v>0.56944444444444442</v>
      </c>
      <c r="E104" s="369"/>
      <c r="F104" s="9" t="s">
        <v>3</v>
      </c>
      <c r="G104" s="293">
        <v>0.59375</v>
      </c>
      <c r="H104" s="294"/>
      <c r="I104" s="297" t="str">
        <f>IF(Z84="","",INDEX(C84:C86,MATCH(AJ104,Z84:Z86,0),1))</f>
        <v>アステルFC</v>
      </c>
      <c r="J104" s="360"/>
      <c r="K104" s="361"/>
      <c r="L104" s="271">
        <v>1</v>
      </c>
      <c r="M104" s="252"/>
      <c r="N104" s="242" t="str">
        <f>IF(L104="","-",IF(L104=P104,"PK","-"))</f>
        <v>-</v>
      </c>
      <c r="O104" s="252"/>
      <c r="P104" s="274">
        <v>3</v>
      </c>
      <c r="Q104" s="297" t="str">
        <f>IF(Z79="","",INDEX(C79:C81,MATCH(AJ104,Z79:Z81,0),1))</f>
        <v>北那須トレセンSol</v>
      </c>
      <c r="R104" s="360"/>
      <c r="S104" s="403"/>
      <c r="T104" s="5"/>
      <c r="U104" s="377" t="str">
        <f>AL99</f>
        <v>west united</v>
      </c>
      <c r="V104" s="296"/>
      <c r="W104" s="296"/>
      <c r="X104" s="296" t="str">
        <f>AO99</f>
        <v>真岡選抜ＷＥＳＴ</v>
      </c>
      <c r="Y104" s="296"/>
      <c r="Z104" s="296"/>
      <c r="AA104" s="296" t="str">
        <f>X104</f>
        <v>真岡選抜ＷＥＳＴ</v>
      </c>
      <c r="AB104" s="296"/>
      <c r="AC104" s="297"/>
      <c r="AD104" s="298"/>
      <c r="AE104" s="299"/>
      <c r="AF104" s="300"/>
      <c r="AG104" s="8"/>
      <c r="AH104" s="8"/>
      <c r="AI104" s="173"/>
      <c r="AJ104" s="156">
        <f>IF(AJ103=2,3,IF(AJ103=1,3,IF(AJ103=3,2)))</f>
        <v>2</v>
      </c>
      <c r="AK104" s="138">
        <f>IF(AJ104=1,1,IF(AJ104=2,3,IF(AJ104=3,5)))</f>
        <v>3</v>
      </c>
      <c r="AL104" s="109">
        <f>AK104+1</f>
        <v>4</v>
      </c>
      <c r="AM104" s="232" t="str">
        <f>I104</f>
        <v>アステルFC</v>
      </c>
      <c r="AN104" s="233"/>
      <c r="AO104" s="226">
        <f>IF(L104="","",IF(L104+M104&gt;P104+O104,AK104,AL104))</f>
        <v>4</v>
      </c>
      <c r="AP104" s="148">
        <f>IF(L104="","",IF(L104+M104&lt;P104+O104,AK104,AL104))</f>
        <v>3</v>
      </c>
      <c r="AQ104" s="139" t="str">
        <f>Q104</f>
        <v>北那須トレセンSol</v>
      </c>
      <c r="AR104" s="134"/>
      <c r="AS104" s="173"/>
      <c r="AT104" s="105"/>
      <c r="AU104" s="155"/>
      <c r="AX104" s="10" t="s">
        <v>59</v>
      </c>
      <c r="AY104" s="294">
        <v>0.56944444444444442</v>
      </c>
      <c r="AZ104" s="369"/>
      <c r="BA104" s="9" t="s">
        <v>3</v>
      </c>
      <c r="BB104" s="293">
        <v>0.59375</v>
      </c>
      <c r="BC104" s="294"/>
      <c r="BD104" s="297" t="str">
        <f>IF(BU84="","",INDEX(AX84:AX86,MATCH(CE104,BU84:BU86,0),1))</f>
        <v>Ｋ.Ｍ.Ｕ.21</v>
      </c>
      <c r="BE104" s="360"/>
      <c r="BF104" s="361"/>
      <c r="BG104" s="35">
        <v>1</v>
      </c>
      <c r="BH104" s="242">
        <v>2</v>
      </c>
      <c r="BI104" s="242" t="str">
        <f>IF(BG104="","-",IF(BG104=BK104,"PK","-"))</f>
        <v>PK</v>
      </c>
      <c r="BJ104" s="242">
        <v>3</v>
      </c>
      <c r="BK104" s="25">
        <v>1</v>
      </c>
      <c r="BL104" s="297" t="str">
        <f>IF(BU79="","",INDEX(AX79:AX81,MATCH(CE104,BU79:BU81,0),1))</f>
        <v>ロッサドールＪｒ</v>
      </c>
      <c r="BM104" s="360"/>
      <c r="BN104" s="403"/>
      <c r="BO104" s="5"/>
      <c r="BP104" s="377" t="str">
        <f>CG99</f>
        <v>F.C.LAZOS MITO</v>
      </c>
      <c r="BQ104" s="296"/>
      <c r="BR104" s="296"/>
      <c r="BS104" s="296" t="str">
        <f>CJ99</f>
        <v>吉田ＳＳＳ</v>
      </c>
      <c r="BT104" s="296"/>
      <c r="BU104" s="296"/>
      <c r="BV104" s="296" t="str">
        <f>BS104</f>
        <v>吉田ＳＳＳ</v>
      </c>
      <c r="BW104" s="296"/>
      <c r="BX104" s="296"/>
      <c r="BY104" s="298"/>
      <c r="BZ104" s="299"/>
      <c r="CA104" s="300"/>
      <c r="CD104" s="173"/>
      <c r="CE104" s="156">
        <f>IF(CE103=2,3,IF(CE103=1,3,IF(CE103=3,2)))</f>
        <v>3</v>
      </c>
      <c r="CF104" s="138">
        <f>IF(CE104=1,1,IF(CE104=2,3,IF(CE104=3,5)))</f>
        <v>5</v>
      </c>
      <c r="CG104" s="109">
        <f>CF104+1</f>
        <v>6</v>
      </c>
      <c r="CH104" s="232" t="str">
        <f>BD104</f>
        <v>Ｋ.Ｍ.Ｕ.21</v>
      </c>
      <c r="CI104" s="233"/>
      <c r="CJ104" s="226">
        <f>IF(BG104="","",IF(BG104+BH104&gt;BK104+BJ104,CF104,CG104))</f>
        <v>6</v>
      </c>
      <c r="CK104" s="148">
        <f>IF(BG104="","",IF(BG104+BH104&lt;BK104+BJ104,CF104,CG104))</f>
        <v>5</v>
      </c>
      <c r="CL104" s="139" t="str">
        <f>BL104</f>
        <v>ロッサドールＪｒ</v>
      </c>
      <c r="CM104" s="133"/>
      <c r="CN104" s="173"/>
      <c r="CO104" s="105"/>
      <c r="CP104" s="155"/>
    </row>
    <row r="105" spans="2:94" ht="21.75" customHeight="1" thickBot="1" x14ac:dyDescent="0.2">
      <c r="C105" s="15" t="s">
        <v>60</v>
      </c>
      <c r="D105" s="422">
        <v>0.59722222222222199</v>
      </c>
      <c r="E105" s="423"/>
      <c r="F105" s="18" t="s">
        <v>3</v>
      </c>
      <c r="G105" s="424">
        <v>0.62152777777777801</v>
      </c>
      <c r="H105" s="422"/>
      <c r="I105" s="339" t="str">
        <f>IF(Z84="","",INDEX(C84:C86,MATCH(AJ105,Z84:Z86,0),1))</f>
        <v>ＦＣ石岡</v>
      </c>
      <c r="J105" s="340"/>
      <c r="K105" s="455"/>
      <c r="L105" s="272">
        <v>0</v>
      </c>
      <c r="M105" s="250"/>
      <c r="N105" s="26" t="str">
        <f>IF(L105="","-",IF(L105=P105,"PK","-"))</f>
        <v>-</v>
      </c>
      <c r="O105" s="250"/>
      <c r="P105" s="275">
        <v>3</v>
      </c>
      <c r="Q105" s="339" t="str">
        <f>IF(Z79="","",INDEX(C79:C81,MATCH(AJ105,Z79:Z81,0),1))</f>
        <v>F.C.LAZOS MITO</v>
      </c>
      <c r="R105" s="340"/>
      <c r="S105" s="341"/>
      <c r="T105" s="5"/>
      <c r="U105" s="396" t="str">
        <f>AL100</f>
        <v>北那須トレセンSol</v>
      </c>
      <c r="V105" s="397"/>
      <c r="W105" s="397"/>
      <c r="X105" s="397" t="str">
        <f>AO100</f>
        <v>アステルFC</v>
      </c>
      <c r="Y105" s="397"/>
      <c r="Z105" s="397"/>
      <c r="AA105" s="397" t="str">
        <f>X105</f>
        <v>アステルFC</v>
      </c>
      <c r="AB105" s="397"/>
      <c r="AC105" s="339"/>
      <c r="AD105" s="298"/>
      <c r="AE105" s="299"/>
      <c r="AF105" s="300"/>
      <c r="AG105" s="8"/>
      <c r="AH105" s="8"/>
      <c r="AI105" s="173"/>
      <c r="AJ105" s="157">
        <f>IF(AJ103=2,1,IF(AJ103=1,2,IF(AJ103=3,1)))</f>
        <v>1</v>
      </c>
      <c r="AK105" s="129">
        <f>IF(AJ105=1,1,IF(AJ105=2,3,IF(AJ105=3,5)))</f>
        <v>1</v>
      </c>
      <c r="AL105" s="127">
        <f>AK105+1</f>
        <v>2</v>
      </c>
      <c r="AM105" s="234" t="str">
        <f>I105</f>
        <v>ＦＣ石岡</v>
      </c>
      <c r="AN105" s="235"/>
      <c r="AO105" s="227">
        <f>IF(L105="","",IF(L105+M105&gt;P105+O105,AK105,AL105))</f>
        <v>2</v>
      </c>
      <c r="AP105" s="149">
        <f>IF(L105="","",IF(L105+M105&lt;P105+O105,AK105,AL105))</f>
        <v>1</v>
      </c>
      <c r="AQ105" s="137" t="str">
        <f>Q105</f>
        <v>F.C.LAZOS MITO</v>
      </c>
      <c r="AR105" s="158"/>
      <c r="AS105" s="173"/>
      <c r="AT105" s="105"/>
      <c r="AU105" s="155"/>
      <c r="AX105" s="15" t="s">
        <v>60</v>
      </c>
      <c r="AY105" s="422">
        <v>0.59722222222222199</v>
      </c>
      <c r="AZ105" s="423"/>
      <c r="BA105" s="18" t="s">
        <v>3</v>
      </c>
      <c r="BB105" s="424">
        <v>0.62152777777777801</v>
      </c>
      <c r="BC105" s="422"/>
      <c r="BD105" s="339" t="str">
        <f>IF(BU84="","",INDEX(AX84:AX86,MATCH(CE105,BU84:BU86,0),1))</f>
        <v>吉田ＳＳＳ</v>
      </c>
      <c r="BE105" s="340"/>
      <c r="BF105" s="455"/>
      <c r="BG105" s="28">
        <v>0</v>
      </c>
      <c r="BH105" s="26"/>
      <c r="BI105" s="26" t="str">
        <f>IF(BG105="","-",IF(BG105=BK105,"PK","-"))</f>
        <v>-</v>
      </c>
      <c r="BJ105" s="26"/>
      <c r="BK105" s="27">
        <v>2</v>
      </c>
      <c r="BL105" s="339" t="str">
        <f>IF(BU79="","",INDEX(AX79:AX81,MATCH(CE105,BU79:BU81,0),1))</f>
        <v>F.C.LAZOS MITO</v>
      </c>
      <c r="BM105" s="340"/>
      <c r="BN105" s="341"/>
      <c r="BO105" s="5"/>
      <c r="BP105" s="396" t="str">
        <f>CG100</f>
        <v>トレセン茨城中央</v>
      </c>
      <c r="BQ105" s="397"/>
      <c r="BR105" s="397"/>
      <c r="BS105" s="397" t="str">
        <f>CJ100</f>
        <v>飯塚少年ＳＣ</v>
      </c>
      <c r="BT105" s="397"/>
      <c r="BU105" s="397"/>
      <c r="BV105" s="397" t="str">
        <f>BS105</f>
        <v>飯塚少年ＳＣ</v>
      </c>
      <c r="BW105" s="397"/>
      <c r="BX105" s="397"/>
      <c r="BY105" s="298"/>
      <c r="BZ105" s="299"/>
      <c r="CA105" s="300"/>
      <c r="CD105" s="173"/>
      <c r="CE105" s="157">
        <f>IF(CE103=2,1,IF(CE103=1,2,IF(CE103=3,1)))</f>
        <v>1</v>
      </c>
      <c r="CF105" s="129">
        <f>IF(CE105=1,1,IF(CE105=2,3,IF(CE105=3,5)))</f>
        <v>1</v>
      </c>
      <c r="CG105" s="127">
        <f>CF105+1</f>
        <v>2</v>
      </c>
      <c r="CH105" s="234" t="str">
        <f>BD105</f>
        <v>吉田ＳＳＳ</v>
      </c>
      <c r="CI105" s="235"/>
      <c r="CJ105" s="227">
        <f>IF(BG105="","",IF(BG105+BH105&gt;BK105+BJ105,CF105,CG105))</f>
        <v>2</v>
      </c>
      <c r="CK105" s="149">
        <f>IF(BG105="","",IF(BG105+BH105&lt;BK105+BJ105,CF105,CG105))</f>
        <v>1</v>
      </c>
      <c r="CL105" s="137" t="str">
        <f>BL105</f>
        <v>F.C.LAZOS MITO</v>
      </c>
      <c r="CM105" s="136"/>
      <c r="CN105" s="173"/>
      <c r="CO105" s="105"/>
      <c r="CP105" s="155"/>
    </row>
    <row r="106" spans="2:94" ht="21.75" customHeight="1" x14ac:dyDescent="0.15"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  <c r="AC106" s="7"/>
      <c r="AD106" s="7"/>
      <c r="AE106" s="2"/>
      <c r="AF106" s="2"/>
      <c r="AG106" s="2"/>
      <c r="AH106" s="92"/>
      <c r="AI106" s="159"/>
      <c r="AJ106" s="159"/>
      <c r="AK106" s="160"/>
      <c r="AL106" s="160"/>
      <c r="AM106" s="232" t="str">
        <f>AQ103</f>
        <v>west united</v>
      </c>
      <c r="AN106" s="236"/>
      <c r="AO106" s="228">
        <f>AP103</f>
        <v>5</v>
      </c>
      <c r="AP106" s="125"/>
      <c r="AQ106" s="160"/>
      <c r="AR106" s="161"/>
      <c r="AS106" s="159"/>
      <c r="AT106" s="160"/>
      <c r="AU106" s="161"/>
      <c r="AZ106" s="20"/>
      <c r="BA106" s="20"/>
      <c r="BB106" s="20"/>
      <c r="BC106" s="20"/>
      <c r="BD106" s="20"/>
      <c r="BE106" s="20"/>
      <c r="BF106" s="20"/>
      <c r="BG106" s="20"/>
      <c r="BH106" s="20"/>
      <c r="BI106" s="20"/>
      <c r="BJ106" s="20"/>
      <c r="BK106" s="20"/>
      <c r="BL106" s="20"/>
      <c r="BM106" s="20"/>
      <c r="BN106" s="20"/>
      <c r="BO106" s="20"/>
      <c r="BP106" s="20"/>
      <c r="BQ106" s="20"/>
      <c r="BR106" s="20"/>
      <c r="BS106" s="20"/>
      <c r="BT106" s="20"/>
      <c r="BU106" s="20"/>
      <c r="BV106" s="20"/>
      <c r="BW106" s="20"/>
      <c r="BX106" s="7"/>
      <c r="BY106" s="7"/>
      <c r="BZ106" s="2"/>
      <c r="CA106" s="2"/>
      <c r="CD106" s="159"/>
      <c r="CE106" s="159"/>
      <c r="CF106" s="160"/>
      <c r="CG106" s="160"/>
      <c r="CH106" s="232" t="str">
        <f>CL103</f>
        <v>トレセン茨城中央</v>
      </c>
      <c r="CI106" s="236"/>
      <c r="CJ106" s="228">
        <f>CK103</f>
        <v>3</v>
      </c>
      <c r="CK106" s="125"/>
      <c r="CL106" s="160"/>
      <c r="CM106" s="160"/>
      <c r="CN106" s="159"/>
      <c r="CO106" s="160"/>
      <c r="CP106" s="161"/>
    </row>
    <row r="107" spans="2:94" ht="24" x14ac:dyDescent="0.15">
      <c r="B107" s="449" t="str">
        <f>B74</f>
        <v>第 7 回 栃木県近隣サッカー大会 （Ｕ-12）</v>
      </c>
      <c r="C107" s="449"/>
      <c r="D107" s="449"/>
      <c r="E107" s="449"/>
      <c r="F107" s="449"/>
      <c r="G107" s="449"/>
      <c r="H107" s="449"/>
      <c r="I107" s="449"/>
      <c r="J107" s="449"/>
      <c r="K107" s="449"/>
      <c r="L107" s="449"/>
      <c r="M107" s="449"/>
      <c r="N107" s="449"/>
      <c r="O107" s="449"/>
      <c r="P107" s="449"/>
      <c r="Q107" s="449"/>
      <c r="R107" s="449"/>
      <c r="S107" s="449"/>
      <c r="T107" s="449"/>
      <c r="U107" s="449"/>
      <c r="V107" s="449"/>
      <c r="W107" s="449"/>
      <c r="X107" s="449"/>
      <c r="Y107" s="449"/>
      <c r="Z107" s="449"/>
      <c r="AA107" s="449"/>
      <c r="AB107" s="449"/>
      <c r="AC107" s="449"/>
      <c r="AD107" s="449"/>
      <c r="AE107" s="449"/>
      <c r="AF107" s="449"/>
      <c r="AG107" s="14"/>
      <c r="AH107" s="21"/>
      <c r="AI107" s="162"/>
      <c r="AJ107" s="162"/>
      <c r="AK107" s="163"/>
      <c r="AL107" s="163"/>
      <c r="AM107" s="232" t="str">
        <f>AQ104</f>
        <v>北那須トレセンSol</v>
      </c>
      <c r="AN107" s="237"/>
      <c r="AO107" s="228">
        <f>AP104</f>
        <v>3</v>
      </c>
      <c r="AP107" s="164"/>
      <c r="AQ107" s="163"/>
      <c r="AR107" s="165"/>
      <c r="AS107" s="162"/>
      <c r="AT107" s="163"/>
      <c r="AU107" s="165"/>
      <c r="AW107" s="449" t="str">
        <f>AV74</f>
        <v>第 7 回 栃木県近隣サッカー大会 （Ｕ-12）</v>
      </c>
      <c r="AX107" s="449"/>
      <c r="AY107" s="449"/>
      <c r="AZ107" s="449"/>
      <c r="BA107" s="449"/>
      <c r="BB107" s="449"/>
      <c r="BC107" s="449"/>
      <c r="BD107" s="449"/>
      <c r="BE107" s="449"/>
      <c r="BF107" s="449"/>
      <c r="BG107" s="449"/>
      <c r="BH107" s="449"/>
      <c r="BI107" s="449"/>
      <c r="BJ107" s="449"/>
      <c r="BK107" s="449"/>
      <c r="BL107" s="449"/>
      <c r="BM107" s="449"/>
      <c r="BN107" s="449"/>
      <c r="BO107" s="449"/>
      <c r="BP107" s="449"/>
      <c r="BQ107" s="449"/>
      <c r="BR107" s="449"/>
      <c r="BS107" s="449"/>
      <c r="BT107" s="449"/>
      <c r="BU107" s="449"/>
      <c r="BV107" s="449"/>
      <c r="BW107" s="449"/>
      <c r="BX107" s="449"/>
      <c r="BY107" s="449"/>
      <c r="BZ107" s="449"/>
      <c r="CA107" s="449"/>
      <c r="CD107" s="162"/>
      <c r="CE107" s="162"/>
      <c r="CF107" s="163"/>
      <c r="CG107" s="163"/>
      <c r="CH107" s="232" t="str">
        <f>CL104</f>
        <v>ロッサドールＪｒ</v>
      </c>
      <c r="CI107" s="237"/>
      <c r="CJ107" s="228">
        <f>CK104</f>
        <v>5</v>
      </c>
      <c r="CK107" s="164"/>
      <c r="CL107" s="163"/>
      <c r="CM107" s="163"/>
      <c r="CN107" s="162"/>
      <c r="CO107" s="163"/>
      <c r="CP107" s="165"/>
    </row>
    <row r="108" spans="2:94" ht="19.5" customHeight="1" thickBot="1" x14ac:dyDescent="0.2"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Y108" s="316" t="str">
        <f>G14</f>
        <v>≪１日目組み合わせ≫</v>
      </c>
      <c r="Z108" s="316"/>
      <c r="AA108" s="316"/>
      <c r="AB108" s="316"/>
      <c r="AC108" s="316"/>
      <c r="AD108" s="316"/>
      <c r="AE108" s="412" t="str">
        <f>L14</f>
        <v xml:space="preserve"> （12/21）</v>
      </c>
      <c r="AF108" s="412"/>
      <c r="AG108" s="412"/>
      <c r="AH108" s="94"/>
      <c r="AI108" s="166"/>
      <c r="AJ108" s="166"/>
      <c r="AK108" s="167"/>
      <c r="AL108" s="167"/>
      <c r="AM108" s="238" t="str">
        <f>AQ105</f>
        <v>F.C.LAZOS MITO</v>
      </c>
      <c r="AN108" s="239"/>
      <c r="AO108" s="229">
        <f>AP105</f>
        <v>1</v>
      </c>
      <c r="AP108" s="168"/>
      <c r="AQ108" s="167"/>
      <c r="AR108" s="169"/>
      <c r="AS108" s="166"/>
      <c r="AT108" s="167"/>
      <c r="AU108" s="169"/>
      <c r="BA108" s="14"/>
      <c r="BB108" s="14"/>
      <c r="BC108" s="14"/>
      <c r="BD108" s="14"/>
      <c r="BE108" s="14"/>
      <c r="BF108" s="14"/>
      <c r="BG108" s="14"/>
      <c r="BH108" s="14"/>
      <c r="BI108" s="14"/>
      <c r="BJ108" s="14"/>
      <c r="BK108" s="14"/>
      <c r="BL108" s="14"/>
      <c r="BM108" s="14"/>
      <c r="BN108" s="14"/>
      <c r="BO108" s="14"/>
      <c r="BP108" s="14"/>
      <c r="BQ108" s="75"/>
      <c r="BR108" s="75"/>
      <c r="BS108" s="75"/>
      <c r="BT108" s="316" t="str">
        <f>BB14</f>
        <v>≪2日目組み合わせ≫</v>
      </c>
      <c r="BU108" s="316"/>
      <c r="BV108" s="316"/>
      <c r="BW108" s="316"/>
      <c r="BX108" s="316"/>
      <c r="BY108" s="316"/>
      <c r="BZ108" s="412" t="str">
        <f>BG14</f>
        <v>（12/22）</v>
      </c>
      <c r="CA108" s="412"/>
      <c r="CB108" s="412"/>
      <c r="CD108" s="166"/>
      <c r="CE108" s="166"/>
      <c r="CF108" s="167"/>
      <c r="CG108" s="167"/>
      <c r="CH108" s="238" t="str">
        <f>CL105</f>
        <v>F.C.LAZOS MITO</v>
      </c>
      <c r="CI108" s="239"/>
      <c r="CJ108" s="229">
        <f>CK105</f>
        <v>1</v>
      </c>
      <c r="CK108" s="168"/>
      <c r="CL108" s="167"/>
      <c r="CM108" s="167"/>
      <c r="CN108" s="166"/>
      <c r="CO108" s="167"/>
      <c r="CP108" s="169"/>
    </row>
    <row r="109" spans="2:94" ht="21.95" customHeight="1" x14ac:dyDescent="0.15">
      <c r="B109" s="430" t="str">
        <f>G16</f>
        <v>真岡市鬼怒自然 Ｂ</v>
      </c>
      <c r="C109" s="430"/>
      <c r="D109" s="430"/>
      <c r="E109" s="430"/>
      <c r="F109" s="430"/>
      <c r="G109" s="430"/>
      <c r="H109" s="430"/>
      <c r="I109" s="430"/>
      <c r="J109" s="430"/>
      <c r="K109" s="430"/>
      <c r="L109" s="430"/>
      <c r="M109" s="430"/>
      <c r="N109" s="430"/>
      <c r="O109" s="430"/>
      <c r="P109" s="430"/>
      <c r="Q109" s="430"/>
      <c r="R109" s="430"/>
      <c r="S109" s="430"/>
      <c r="T109" s="430"/>
      <c r="U109" s="430"/>
      <c r="V109" s="430"/>
      <c r="W109" s="430"/>
      <c r="X109" s="430"/>
      <c r="Y109" s="430"/>
      <c r="Z109" s="430"/>
      <c r="AA109" s="430"/>
      <c r="AB109" s="430"/>
      <c r="AC109" s="430"/>
      <c r="AD109" s="430"/>
      <c r="AE109" s="430"/>
      <c r="AF109" s="430"/>
      <c r="AG109" s="20"/>
      <c r="AH109" s="20"/>
      <c r="AI109" s="102"/>
      <c r="AJ109" s="102"/>
      <c r="AK109" s="102"/>
      <c r="AL109" s="102"/>
      <c r="AM109" s="102"/>
      <c r="AN109" s="102"/>
      <c r="AO109" s="102"/>
      <c r="AP109" s="145"/>
      <c r="AQ109" s="102"/>
      <c r="AR109" s="102"/>
      <c r="AS109" s="102"/>
      <c r="AT109" s="102"/>
      <c r="AU109" s="183"/>
      <c r="AW109" s="430" t="str">
        <f>BB16</f>
        <v>真岡市鬼怒自然 Ａ</v>
      </c>
      <c r="AX109" s="430"/>
      <c r="AY109" s="430"/>
      <c r="AZ109" s="430"/>
      <c r="BA109" s="430"/>
      <c r="BB109" s="430"/>
      <c r="BC109" s="430"/>
      <c r="BD109" s="430"/>
      <c r="BE109" s="430"/>
      <c r="BF109" s="430"/>
      <c r="BG109" s="430"/>
      <c r="BH109" s="430"/>
      <c r="BI109" s="430"/>
      <c r="BJ109" s="430"/>
      <c r="BK109" s="430"/>
      <c r="BL109" s="430"/>
      <c r="BM109" s="430"/>
      <c r="BN109" s="430"/>
      <c r="BO109" s="430"/>
      <c r="BP109" s="430"/>
      <c r="BQ109" s="430"/>
      <c r="BR109" s="430"/>
      <c r="BS109" s="430"/>
      <c r="BT109" s="430"/>
      <c r="BU109" s="430"/>
      <c r="BV109" s="430"/>
      <c r="BW109" s="430"/>
      <c r="BX109" s="430"/>
      <c r="BY109" s="430"/>
      <c r="BZ109" s="430"/>
      <c r="CA109" s="430"/>
      <c r="CD109" s="102"/>
      <c r="CE109" s="102"/>
      <c r="CF109" s="102"/>
      <c r="CG109" s="102"/>
      <c r="CH109" s="102"/>
      <c r="CI109" s="102"/>
      <c r="CJ109" s="102"/>
      <c r="CK109" s="145"/>
      <c r="CL109" s="102"/>
      <c r="CM109" s="102"/>
      <c r="CN109" s="102"/>
      <c r="CO109" s="102"/>
      <c r="CP109" s="183"/>
    </row>
    <row r="110" spans="2:94" ht="21.75" customHeight="1" thickBot="1" x14ac:dyDescent="0.2">
      <c r="C110" s="292" t="s">
        <v>61</v>
      </c>
      <c r="D110" s="292"/>
      <c r="E110" s="292"/>
      <c r="F110" s="20"/>
      <c r="G110" s="20"/>
      <c r="H110" s="20"/>
      <c r="I110" s="20"/>
      <c r="J110" s="20"/>
      <c r="K110" s="20"/>
      <c r="L110" s="380"/>
      <c r="M110" s="380"/>
      <c r="N110" s="380"/>
      <c r="O110" s="380"/>
      <c r="P110" s="380"/>
      <c r="Q110" s="380"/>
      <c r="R110" s="380"/>
      <c r="S110" s="380"/>
      <c r="T110" s="380"/>
      <c r="U110" s="380"/>
      <c r="V110" s="380"/>
      <c r="AB110" s="20"/>
      <c r="AC110" s="7"/>
      <c r="AD110" s="7"/>
      <c r="AE110" s="2"/>
      <c r="AF110" s="2"/>
      <c r="AG110" s="2"/>
      <c r="AH110" s="92"/>
      <c r="AI110" s="181" t="s">
        <v>61</v>
      </c>
      <c r="AJ110" s="103"/>
      <c r="AK110" s="103"/>
      <c r="AL110" s="103"/>
      <c r="AM110" s="103"/>
      <c r="AN110" s="103"/>
      <c r="AO110" s="103"/>
      <c r="AP110" s="141"/>
      <c r="AQ110" s="103"/>
      <c r="AR110" s="103"/>
      <c r="AS110" s="103"/>
      <c r="AT110" s="103"/>
      <c r="AU110" s="160"/>
      <c r="AX110" s="292" t="s">
        <v>66</v>
      </c>
      <c r="AY110" s="292"/>
      <c r="AZ110" s="292"/>
      <c r="BA110" s="20"/>
      <c r="BB110" s="20"/>
      <c r="BC110" s="20"/>
      <c r="BD110" s="20"/>
      <c r="BE110" s="20"/>
      <c r="BF110" s="20"/>
      <c r="BG110" s="380"/>
      <c r="BH110" s="380"/>
      <c r="BI110" s="380"/>
      <c r="BJ110" s="380"/>
      <c r="BK110" s="380"/>
      <c r="BL110" s="380"/>
      <c r="BM110" s="380"/>
      <c r="BN110" s="380"/>
      <c r="BO110" s="380"/>
      <c r="BP110" s="380"/>
      <c r="BQ110" s="380"/>
      <c r="BR110" s="20"/>
      <c r="BS110" s="20"/>
      <c r="BT110" s="20"/>
      <c r="BU110" s="20"/>
      <c r="BV110" s="20"/>
      <c r="BW110" s="20"/>
      <c r="BX110" s="7"/>
      <c r="BY110" s="7"/>
      <c r="BZ110" s="2"/>
      <c r="CA110" s="2"/>
      <c r="CD110" s="181" t="s">
        <v>61</v>
      </c>
      <c r="CE110" s="103"/>
      <c r="CF110" s="103"/>
      <c r="CG110" s="103"/>
      <c r="CH110" s="103"/>
      <c r="CI110" s="103"/>
      <c r="CJ110" s="103"/>
      <c r="CK110" s="141"/>
      <c r="CL110" s="103"/>
      <c r="CM110" s="103"/>
      <c r="CN110" s="103"/>
      <c r="CO110" s="103"/>
      <c r="CP110" s="160"/>
    </row>
    <row r="111" spans="2:94" ht="21.75" customHeight="1" thickBot="1" x14ac:dyDescent="0.2">
      <c r="C111" s="371" t="s">
        <v>43</v>
      </c>
      <c r="D111" s="372"/>
      <c r="E111" s="373"/>
      <c r="F111" s="370" t="str">
        <f>C112</f>
        <v>今市プログレス</v>
      </c>
      <c r="G111" s="350"/>
      <c r="H111" s="350"/>
      <c r="I111" s="350" t="str">
        <f>C113</f>
        <v>ロッサドールＪｒ</v>
      </c>
      <c r="J111" s="350"/>
      <c r="K111" s="350"/>
      <c r="L111" s="350" t="str">
        <f>C114</f>
        <v>岩瀬 ＦＣ</v>
      </c>
      <c r="M111" s="350"/>
      <c r="N111" s="350"/>
      <c r="O111" s="431"/>
      <c r="P111" s="431"/>
      <c r="Q111" s="349" t="s">
        <v>8</v>
      </c>
      <c r="R111" s="350"/>
      <c r="S111" s="350"/>
      <c r="T111" s="350" t="s">
        <v>9</v>
      </c>
      <c r="U111" s="350"/>
      <c r="V111" s="350"/>
      <c r="W111" s="350" t="s">
        <v>10</v>
      </c>
      <c r="X111" s="350"/>
      <c r="Y111" s="363"/>
      <c r="Z111" s="370" t="s">
        <v>11</v>
      </c>
      <c r="AA111" s="350"/>
      <c r="AB111" s="363"/>
      <c r="AG111" s="2"/>
      <c r="AH111" s="92"/>
      <c r="AI111" s="170"/>
      <c r="AJ111" s="121" t="s">
        <v>110</v>
      </c>
      <c r="AK111" s="111">
        <v>1</v>
      </c>
      <c r="AL111" s="112">
        <v>2</v>
      </c>
      <c r="AM111" s="113">
        <v>3</v>
      </c>
      <c r="AN111" s="113" t="s">
        <v>97</v>
      </c>
      <c r="AO111" s="171"/>
      <c r="AP111" s="186" t="s">
        <v>102</v>
      </c>
      <c r="AQ111" s="187" t="s">
        <v>103</v>
      </c>
      <c r="AR111" s="188" t="s">
        <v>104</v>
      </c>
      <c r="AS111" s="187" t="s">
        <v>119</v>
      </c>
      <c r="AT111" s="188" t="s">
        <v>120</v>
      </c>
      <c r="AU111" s="189" t="s">
        <v>105</v>
      </c>
      <c r="AW111" s="62"/>
      <c r="AX111" s="444" t="s">
        <v>43</v>
      </c>
      <c r="AY111" s="445"/>
      <c r="AZ111" s="446"/>
      <c r="BA111" s="401" t="str">
        <f>AX112</f>
        <v>ＦＣ石岡</v>
      </c>
      <c r="BB111" s="402"/>
      <c r="BC111" s="402"/>
      <c r="BD111" s="402" t="str">
        <f>AX113</f>
        <v>石神ＳＳＳ</v>
      </c>
      <c r="BE111" s="402"/>
      <c r="BF111" s="402"/>
      <c r="BG111" s="402" t="str">
        <f>AX114</f>
        <v>真岡選抜ＥＡＳＴ</v>
      </c>
      <c r="BH111" s="402"/>
      <c r="BI111" s="402"/>
      <c r="BJ111" s="443"/>
      <c r="BK111" s="443"/>
      <c r="BL111" s="349" t="s">
        <v>8</v>
      </c>
      <c r="BM111" s="350"/>
      <c r="BN111" s="350"/>
      <c r="BO111" s="350" t="s">
        <v>9</v>
      </c>
      <c r="BP111" s="350"/>
      <c r="BQ111" s="350"/>
      <c r="BR111" s="350" t="s">
        <v>10</v>
      </c>
      <c r="BS111" s="350"/>
      <c r="BT111" s="363"/>
      <c r="BU111" s="370" t="s">
        <v>11</v>
      </c>
      <c r="BV111" s="350"/>
      <c r="BW111" s="363"/>
      <c r="BY111" s="495" t="s">
        <v>90</v>
      </c>
      <c r="BZ111" s="495"/>
      <c r="CA111" s="495"/>
      <c r="CB111" s="495"/>
      <c r="CD111" s="170"/>
      <c r="CE111" s="121" t="s">
        <v>110</v>
      </c>
      <c r="CF111" s="111">
        <v>1</v>
      </c>
      <c r="CG111" s="112">
        <v>2</v>
      </c>
      <c r="CH111" s="113">
        <v>3</v>
      </c>
      <c r="CI111" s="113" t="s">
        <v>97</v>
      </c>
      <c r="CJ111" s="171"/>
      <c r="CK111" s="186" t="s">
        <v>102</v>
      </c>
      <c r="CL111" s="187" t="s">
        <v>103</v>
      </c>
      <c r="CM111" s="188" t="s">
        <v>104</v>
      </c>
      <c r="CN111" s="187" t="s">
        <v>119</v>
      </c>
      <c r="CO111" s="188" t="s">
        <v>120</v>
      </c>
      <c r="CP111" s="189" t="s">
        <v>105</v>
      </c>
    </row>
    <row r="112" spans="2:94" ht="21.75" customHeight="1" thickTop="1" x14ac:dyDescent="0.15">
      <c r="B112" s="64">
        <v>1</v>
      </c>
      <c r="C112" s="434" t="str">
        <f>I30</f>
        <v>今市プログレス</v>
      </c>
      <c r="D112" s="337"/>
      <c r="E112" s="411"/>
      <c r="F112" s="41"/>
      <c r="G112" s="42"/>
      <c r="H112" s="43"/>
      <c r="I112" s="65">
        <f>IF(L122="","",L122)</f>
        <v>0</v>
      </c>
      <c r="J112" s="38" t="s">
        <v>2</v>
      </c>
      <c r="K112" s="66">
        <f>IF(P122="","",P122)</f>
        <v>1</v>
      </c>
      <c r="L112" s="65">
        <f>IF(L124="","",L124)</f>
        <v>4</v>
      </c>
      <c r="M112" s="38"/>
      <c r="N112" s="38" t="s">
        <v>2</v>
      </c>
      <c r="O112" s="38"/>
      <c r="P112" s="38">
        <f>IF(P124="","",P124)</f>
        <v>1</v>
      </c>
      <c r="Q112" s="345">
        <f>AN112</f>
        <v>3</v>
      </c>
      <c r="R112" s="323"/>
      <c r="S112" s="323"/>
      <c r="T112" s="337">
        <f>IF(I112="","",((I112+L112)-(K112+P112)))</f>
        <v>2</v>
      </c>
      <c r="U112" s="337"/>
      <c r="V112" s="337"/>
      <c r="W112" s="337">
        <f>IF(I112="","",(I112+L112))</f>
        <v>4</v>
      </c>
      <c r="X112" s="337"/>
      <c r="Y112" s="411"/>
      <c r="Z112" s="322">
        <f>IF(AU112="","",RANK(AU112,AU112:AU114,0))</f>
        <v>2</v>
      </c>
      <c r="AA112" s="323"/>
      <c r="AB112" s="324"/>
      <c r="AC112" s="5"/>
      <c r="AD112" s="303" t="s">
        <v>89</v>
      </c>
      <c r="AE112" s="303"/>
      <c r="AF112" s="303"/>
      <c r="AG112" s="303"/>
      <c r="AH112" s="96"/>
      <c r="AI112" s="172"/>
      <c r="AJ112" s="114">
        <v>1</v>
      </c>
      <c r="AK112" s="221"/>
      <c r="AL112" s="110">
        <f>IF(I112="",0,IF(I112&gt;K112,3,IF(I112&lt;K112,0,IF(I112=K112,1))))</f>
        <v>0</v>
      </c>
      <c r="AM112" s="115">
        <f>IF(L112="",0,IF(L112&gt;P112,3,IF(L112&lt;P112,0,IF(L112=P112,1,""))))</f>
        <v>3</v>
      </c>
      <c r="AN112" s="115">
        <f>IF(I112="","",AK112+AL112+AM112)</f>
        <v>3</v>
      </c>
      <c r="AO112" s="105"/>
      <c r="AP112" s="190">
        <f>IF(Q112="","",RANK(Q112,Q112:S114,0))</f>
        <v>2</v>
      </c>
      <c r="AQ112" s="191">
        <f>IF(T112="","",RANK(T112,T112:V114,0))</f>
        <v>2</v>
      </c>
      <c r="AR112" s="192">
        <f>IF(W112="","",RANK(W112,W112:Y114,0))</f>
        <v>2</v>
      </c>
      <c r="AS112" s="191">
        <f>IF(Q112="","",(Q112*2)+T112+(W112*0.1)+(AR112*0.001))</f>
        <v>8.402000000000001</v>
      </c>
      <c r="AT112" s="192">
        <f>IF(M122&gt;O122,1,IF(M122&lt;O122,O923))+IF(M124&gt;O124,1,IF(M124&lt;O124,0))</f>
        <v>0</v>
      </c>
      <c r="AU112" s="193">
        <f>IF(Q112="","",(Q112*2)+T112+(W112*0.1)+(AT112*0.001))</f>
        <v>8.4</v>
      </c>
      <c r="AW112" s="64">
        <v>1</v>
      </c>
      <c r="AX112" s="434" t="str">
        <f>BD30</f>
        <v>ＦＣ石岡</v>
      </c>
      <c r="AY112" s="337"/>
      <c r="AZ112" s="411"/>
      <c r="BA112" s="41"/>
      <c r="BB112" s="42"/>
      <c r="BC112" s="43"/>
      <c r="BD112" s="65">
        <f>IF(BG122="","",BG122)</f>
        <v>0</v>
      </c>
      <c r="BE112" s="38" t="s">
        <v>2</v>
      </c>
      <c r="BF112" s="66">
        <f>IF(BK122="","",BK122)</f>
        <v>2</v>
      </c>
      <c r="BG112" s="65">
        <f>IF(BG124="","",BG124)</f>
        <v>1</v>
      </c>
      <c r="BH112" s="38"/>
      <c r="BI112" s="38" t="s">
        <v>2</v>
      </c>
      <c r="BJ112" s="38"/>
      <c r="BK112" s="38">
        <f>IF(BK124="","",BK124)</f>
        <v>2</v>
      </c>
      <c r="BL112" s="345">
        <f>CI112</f>
        <v>0</v>
      </c>
      <c r="BM112" s="323"/>
      <c r="BN112" s="323"/>
      <c r="BO112" s="337">
        <f>IF(BD112="","",((BD112+BG112)-(BF112+BK112)))</f>
        <v>-3</v>
      </c>
      <c r="BP112" s="337"/>
      <c r="BQ112" s="337"/>
      <c r="BR112" s="337">
        <f>IF(BD112="","",(BD112+BG112))</f>
        <v>1</v>
      </c>
      <c r="BS112" s="337"/>
      <c r="BT112" s="411"/>
      <c r="BU112" s="322">
        <f>IF(CP112="","",RANK(CP112,CP112:CP114,0))</f>
        <v>3</v>
      </c>
      <c r="BV112" s="323"/>
      <c r="BW112" s="324"/>
      <c r="BX112" s="5"/>
      <c r="BY112" s="496"/>
      <c r="BZ112" s="496"/>
      <c r="CA112" s="496"/>
      <c r="CB112" s="496"/>
      <c r="CD112" s="172"/>
      <c r="CE112" s="114">
        <v>1</v>
      </c>
      <c r="CF112" s="221"/>
      <c r="CG112" s="110">
        <f>IF(BD112="",0,IF(BD112&gt;BF112,3,IF(BD112&lt;BF112,0,IF(BD112=BF112,1))))</f>
        <v>0</v>
      </c>
      <c r="CH112" s="115">
        <f>IF(BG112="",0,IF(BG112&gt;BK112,3,IF(BG112&lt;BK112,0,IF(BG112=BK112,1,""))))</f>
        <v>0</v>
      </c>
      <c r="CI112" s="115">
        <f>IF(BD112="","",CF112+CG112+CH112)</f>
        <v>0</v>
      </c>
      <c r="CJ112" s="105"/>
      <c r="CK112" s="190">
        <f>IF(BL112="","",RANK(BL112,BL112:BN114,0))</f>
        <v>3</v>
      </c>
      <c r="CL112" s="191">
        <f>IF(BO112="","",RANK(BO112,BO112:BQ114,0))</f>
        <v>3</v>
      </c>
      <c r="CM112" s="192">
        <f>IF(BR112="","",RANK(BR112,BR112:BT114,0))</f>
        <v>3</v>
      </c>
      <c r="CN112" s="191">
        <f>IF(BL112="","",(BL112*2)+BO112+(BR112*0.1)+(CM112*0.001))</f>
        <v>-2.8969999999999998</v>
      </c>
      <c r="CO112" s="192">
        <f>IF(BH122&gt;BJ122,1,IF(BH122&lt;BJ122,BJ923))+IF(BH124&gt;BJ124,1,IF(BH124&lt;BJ124,0))</f>
        <v>0</v>
      </c>
      <c r="CP112" s="193">
        <f>IF(BL112="","",(BL112*2)+BO112+(BR112*0.1)+(CO112*0.001))</f>
        <v>-2.9</v>
      </c>
    </row>
    <row r="113" spans="2:94" ht="21.75" customHeight="1" x14ac:dyDescent="0.15">
      <c r="B113" s="67">
        <v>2</v>
      </c>
      <c r="C113" s="418" t="str">
        <f>I31</f>
        <v>ロッサドールＪｒ</v>
      </c>
      <c r="D113" s="419"/>
      <c r="E113" s="420"/>
      <c r="F113" s="24">
        <f>K112</f>
        <v>1</v>
      </c>
      <c r="G113" s="24" t="s">
        <v>2</v>
      </c>
      <c r="H113" s="25">
        <f>I112</f>
        <v>0</v>
      </c>
      <c r="I113" s="44"/>
      <c r="J113" s="45"/>
      <c r="K113" s="46"/>
      <c r="L113" s="35">
        <f>IF(L126="","",L126)</f>
        <v>6</v>
      </c>
      <c r="M113" s="24"/>
      <c r="N113" s="24" t="s">
        <v>2</v>
      </c>
      <c r="O113" s="24"/>
      <c r="P113" s="24">
        <f>IF(P126="","",P126)</f>
        <v>0</v>
      </c>
      <c r="Q113" s="421">
        <f>AN113</f>
        <v>6</v>
      </c>
      <c r="R113" s="347"/>
      <c r="S113" s="347"/>
      <c r="T113" s="317">
        <f>IF(F113="","",((F113+L113)-(H113+P113)))</f>
        <v>7</v>
      </c>
      <c r="U113" s="317"/>
      <c r="V113" s="317"/>
      <c r="W113" s="317">
        <f>IF(F113="","",(F113+L113))</f>
        <v>7</v>
      </c>
      <c r="X113" s="317"/>
      <c r="Y113" s="318"/>
      <c r="Z113" s="346">
        <f>IF(AU113="","",RANK(AU113,AU112:AU114,0))</f>
        <v>1</v>
      </c>
      <c r="AA113" s="347"/>
      <c r="AB113" s="348"/>
      <c r="AC113" s="5"/>
      <c r="AD113" s="91" t="s">
        <v>80</v>
      </c>
      <c r="AE113" s="303" t="str">
        <f>IF(AO136="","",INDEX($AM136:$AM141,MATCH(AI113,$AO136:$AO141,0),1))</f>
        <v>ロッサドールＪｒ</v>
      </c>
      <c r="AF113" s="303"/>
      <c r="AG113" s="303"/>
      <c r="AH113" s="96"/>
      <c r="AI113" s="172">
        <v>1</v>
      </c>
      <c r="AJ113" s="116">
        <v>2</v>
      </c>
      <c r="AK113" s="109">
        <f>IF(F113="",0,IF(F113&gt;H113,3,IF(F113&lt;H113,0,IF(F113=H113,1))))</f>
        <v>3</v>
      </c>
      <c r="AL113" s="222"/>
      <c r="AM113" s="117">
        <f>IF(L113="",0,IF(L113&gt;P113,3,IF(L113&lt;P113,0,IF(L113=P113,1))))</f>
        <v>3</v>
      </c>
      <c r="AN113" s="117">
        <f>IF(F113="","",AK113+AL113+AM113)</f>
        <v>6</v>
      </c>
      <c r="AO113" s="105"/>
      <c r="AP113" s="156">
        <f>IF(Q113="","",RANK(Q113,Q112:S114,0))</f>
        <v>1</v>
      </c>
      <c r="AQ113" s="108">
        <f>IF(T113="","",RANK(T113,T112:V114,0))</f>
        <v>1</v>
      </c>
      <c r="AR113" s="133">
        <f>IF(W113="","",RANK(W113,W112:Y114,0))</f>
        <v>1</v>
      </c>
      <c r="AS113" s="108">
        <f>IF(Q113="","",(Q113*2)+T113+(W113*0.1)+(AR113*0.001))</f>
        <v>19.701000000000001</v>
      </c>
      <c r="AT113" s="133">
        <f>IF(O122&gt;M122,1,IF(O122&lt;M122,0))+IF(M126&gt;O126,1,IF(M126&lt;O126,0))</f>
        <v>0</v>
      </c>
      <c r="AU113" s="194">
        <f>IF(Q113="","",(Q113*2)+T113+(W113*0.1)+(AT113*0.001))</f>
        <v>19.7</v>
      </c>
      <c r="AW113" s="67">
        <v>2</v>
      </c>
      <c r="AX113" s="418" t="str">
        <f>BD31</f>
        <v>石神ＳＳＳ</v>
      </c>
      <c r="AY113" s="419"/>
      <c r="AZ113" s="420"/>
      <c r="BA113" s="24">
        <f>BF112</f>
        <v>2</v>
      </c>
      <c r="BB113" s="24" t="s">
        <v>2</v>
      </c>
      <c r="BC113" s="25">
        <f>BD112</f>
        <v>0</v>
      </c>
      <c r="BD113" s="44"/>
      <c r="BE113" s="45"/>
      <c r="BF113" s="46"/>
      <c r="BG113" s="35">
        <f>IF(BG126="","",BG126)</f>
        <v>0</v>
      </c>
      <c r="BH113" s="24"/>
      <c r="BI113" s="24" t="s">
        <v>2</v>
      </c>
      <c r="BJ113" s="24"/>
      <c r="BK113" s="24">
        <f>IF(BK126="","",BK126)</f>
        <v>0</v>
      </c>
      <c r="BL113" s="421">
        <f>CI113</f>
        <v>4</v>
      </c>
      <c r="BM113" s="347"/>
      <c r="BN113" s="347"/>
      <c r="BO113" s="317">
        <f>IF(BA113="","",((BA113+BG113)-(BC113+BK113)))</f>
        <v>2</v>
      </c>
      <c r="BP113" s="317"/>
      <c r="BQ113" s="317"/>
      <c r="BR113" s="317">
        <f>IF(BA113="","",(BA113+BG113))</f>
        <v>2</v>
      </c>
      <c r="BS113" s="317"/>
      <c r="BT113" s="318"/>
      <c r="BU113" s="346">
        <f>IF(CP113="","",RANK(CP113,CP112:CP114,0))</f>
        <v>1</v>
      </c>
      <c r="BV113" s="347"/>
      <c r="BW113" s="348"/>
      <c r="BX113" s="5"/>
      <c r="BY113" s="91" t="s">
        <v>80</v>
      </c>
      <c r="BZ113" s="303" t="str">
        <f>IF(CJ136="","",INDEX($CH136:$CH141,MATCH(CD113,$CJ136:$CJ141,0),1))</f>
        <v>石神ＳＳＳ</v>
      </c>
      <c r="CA113" s="303"/>
      <c r="CB113" s="303"/>
      <c r="CD113" s="172">
        <v>1</v>
      </c>
      <c r="CE113" s="116">
        <v>2</v>
      </c>
      <c r="CF113" s="109">
        <f>IF(BA113="",0,IF(BA113&gt;BC113,3,IF(BA113&lt;BC113,0,IF(BA113=BC113,1))))</f>
        <v>3</v>
      </c>
      <c r="CG113" s="222"/>
      <c r="CH113" s="117">
        <f>IF(BG113="",0,IF(BG113&gt;BK113,3,IF(BG113&lt;BK113,0,IF(BG113=BK113,1))))</f>
        <v>1</v>
      </c>
      <c r="CI113" s="117">
        <f>IF(BA113="","",CF113+CG113+CH113)</f>
        <v>4</v>
      </c>
      <c r="CJ113" s="105"/>
      <c r="CK113" s="156">
        <f>IF(BL113="","",RANK(BL113,BL112:BN114,0))</f>
        <v>1</v>
      </c>
      <c r="CL113" s="108">
        <f>IF(BO113="","",RANK(BO113,BO112:BQ114,0))</f>
        <v>1</v>
      </c>
      <c r="CM113" s="133">
        <f>IF(BR113="","",RANK(BR113,BR112:BT114,0))</f>
        <v>1</v>
      </c>
      <c r="CN113" s="108">
        <f>IF(BL113="","",(BL113*2)+BO113+(BR113*0.1)+(CM113*0.001))</f>
        <v>10.200999999999999</v>
      </c>
      <c r="CO113" s="133">
        <f>IF(BJ122&gt;BH122,1,IF(BJ122&lt;BH122,0))+IF(BH126&gt;BJ126,1,IF(BH126&lt;BJ126,0))</f>
        <v>0</v>
      </c>
      <c r="CP113" s="194">
        <f>IF(BL113="","",(BL113*2)+BO113+(BR113*0.1)+(CO113*0.001))</f>
        <v>10.199999999999999</v>
      </c>
    </row>
    <row r="114" spans="2:94" ht="21.75" customHeight="1" thickBot="1" x14ac:dyDescent="0.2">
      <c r="B114" s="68">
        <v>3</v>
      </c>
      <c r="C114" s="365" t="str">
        <f>I32</f>
        <v>岩瀬 ＦＣ</v>
      </c>
      <c r="D114" s="366"/>
      <c r="E114" s="367"/>
      <c r="F114" s="26">
        <f>P112</f>
        <v>1</v>
      </c>
      <c r="G114" s="26" t="s">
        <v>2</v>
      </c>
      <c r="H114" s="27">
        <f>L112</f>
        <v>4</v>
      </c>
      <c r="I114" s="28">
        <f>P113</f>
        <v>0</v>
      </c>
      <c r="J114" s="26" t="s">
        <v>2</v>
      </c>
      <c r="K114" s="27">
        <f>L113</f>
        <v>6</v>
      </c>
      <c r="L114" s="47"/>
      <c r="M114" s="48"/>
      <c r="N114" s="48"/>
      <c r="O114" s="48"/>
      <c r="P114" s="48"/>
      <c r="Q114" s="368">
        <f>AN114</f>
        <v>0</v>
      </c>
      <c r="R114" s="305"/>
      <c r="S114" s="305"/>
      <c r="T114" s="320">
        <f>IF(F114="","",((F114+I114)-(H114+K114)))</f>
        <v>-9</v>
      </c>
      <c r="U114" s="320"/>
      <c r="V114" s="320"/>
      <c r="W114" s="320">
        <f>IF(F114="","",(F114+I114))</f>
        <v>1</v>
      </c>
      <c r="X114" s="320"/>
      <c r="Y114" s="321"/>
      <c r="Z114" s="304">
        <f>IF(AU114="","",RANK(AU114,AU112:AU114,0))</f>
        <v>3</v>
      </c>
      <c r="AA114" s="305"/>
      <c r="AB114" s="306"/>
      <c r="AC114" s="5"/>
      <c r="AD114" s="91" t="s">
        <v>69</v>
      </c>
      <c r="AE114" s="342" t="str">
        <f>IF(AO136="","",INDEX($AM136:$AM141,MATCH(AI114,$AO136:$AO141,0),1))</f>
        <v>石神ＳＳＳ</v>
      </c>
      <c r="AF114" s="343"/>
      <c r="AG114" s="344"/>
      <c r="AH114" s="96"/>
      <c r="AI114" s="172">
        <v>2</v>
      </c>
      <c r="AJ114" s="118">
        <v>3</v>
      </c>
      <c r="AK114" s="107">
        <f>IF(F114="",0,IF(F114&gt;H114,3,IF(F114&lt;H114,0,IF(F114=H114,1))))</f>
        <v>0</v>
      </c>
      <c r="AL114" s="119">
        <f>IF(I114="",0,IF(I114&gt;K114,3,IF(I114&lt;K114,0,IF(I114=K114,1))))</f>
        <v>0</v>
      </c>
      <c r="AM114" s="223"/>
      <c r="AN114" s="120">
        <f>IF(F114="","",AK114+AL114+AM114)</f>
        <v>0</v>
      </c>
      <c r="AO114" s="105"/>
      <c r="AP114" s="195">
        <f>IF(Q114="","",RANK(Q114,Q112:S114,0))</f>
        <v>3</v>
      </c>
      <c r="AQ114" s="119">
        <f>IF(T114="","",RANK(T114,T112:V114,0))</f>
        <v>3</v>
      </c>
      <c r="AR114" s="123">
        <f>IF(W114="","",RANK(W114,W112:Y114,0))</f>
        <v>3</v>
      </c>
      <c r="AS114" s="119">
        <f>IF(Q114="","",(Q114*2)+T114+(W114*0.1)+(AR114*0.001))</f>
        <v>-8.8970000000000002</v>
      </c>
      <c r="AT114" s="123">
        <f>IF(O124&gt;M124,1,IF(O124&lt;M124,0))+IF(O126&gt;M126,1,IF(O126&lt;M126,0))</f>
        <v>0</v>
      </c>
      <c r="AU114" s="196">
        <f>IF(Q114="","",(Q114*2)+T114+(W114*0.1)+(AT114*0.001))</f>
        <v>-8.9</v>
      </c>
      <c r="AW114" s="68">
        <v>3</v>
      </c>
      <c r="AX114" s="365" t="str">
        <f>BD32</f>
        <v>真岡選抜ＥＡＳＴ</v>
      </c>
      <c r="AY114" s="366"/>
      <c r="AZ114" s="367"/>
      <c r="BA114" s="26">
        <f>BK112</f>
        <v>2</v>
      </c>
      <c r="BB114" s="26" t="s">
        <v>2</v>
      </c>
      <c r="BC114" s="27">
        <f>BG112</f>
        <v>1</v>
      </c>
      <c r="BD114" s="28">
        <f>BK113</f>
        <v>0</v>
      </c>
      <c r="BE114" s="26" t="s">
        <v>2</v>
      </c>
      <c r="BF114" s="27">
        <f>BG113</f>
        <v>0</v>
      </c>
      <c r="BG114" s="47"/>
      <c r="BH114" s="48"/>
      <c r="BI114" s="48"/>
      <c r="BJ114" s="48"/>
      <c r="BK114" s="48"/>
      <c r="BL114" s="368">
        <f>CI114</f>
        <v>4</v>
      </c>
      <c r="BM114" s="305"/>
      <c r="BN114" s="305"/>
      <c r="BO114" s="320">
        <f>IF(BA114="","",((BA114+BD114)-(BC114+BF114)))</f>
        <v>1</v>
      </c>
      <c r="BP114" s="320"/>
      <c r="BQ114" s="320"/>
      <c r="BR114" s="320">
        <f>IF(BA114="","",(BA114+BD114))</f>
        <v>2</v>
      </c>
      <c r="BS114" s="320"/>
      <c r="BT114" s="321"/>
      <c r="BU114" s="304">
        <f>IF(CP114="","",RANK(CP114,CP112:CP114,0))</f>
        <v>2</v>
      </c>
      <c r="BV114" s="305"/>
      <c r="BW114" s="306"/>
      <c r="BX114" s="5"/>
      <c r="BY114" s="91" t="s">
        <v>69</v>
      </c>
      <c r="BZ114" s="342" t="str">
        <f>IF(CJ136="","",INDEX($CH136:$CH141,MATCH(CD114,$CJ136:$CJ141,0),1))</f>
        <v>大袋ＦＣ</v>
      </c>
      <c r="CA114" s="343"/>
      <c r="CB114" s="344"/>
      <c r="CD114" s="172">
        <v>2</v>
      </c>
      <c r="CE114" s="118">
        <v>3</v>
      </c>
      <c r="CF114" s="107">
        <f>IF(BA114="",0,IF(BA114&gt;BC114,3,IF(BA114&lt;BC114,0,IF(BA114=BC114,1))))</f>
        <v>3</v>
      </c>
      <c r="CG114" s="119">
        <f>IF(BD114="",0,IF(BD114&gt;BF114,3,IF(BD114&lt;BF114,0,IF(BD114=BF114,1))))</f>
        <v>1</v>
      </c>
      <c r="CH114" s="223"/>
      <c r="CI114" s="120">
        <f>IF(BA114="","",CF114+CG114+CH114)</f>
        <v>4</v>
      </c>
      <c r="CJ114" s="105"/>
      <c r="CK114" s="195">
        <f>IF(BL114="","",RANK(BL114,BL112:BN114,0))</f>
        <v>1</v>
      </c>
      <c r="CL114" s="119">
        <f>IF(BO114="","",RANK(BO114,BO112:BQ114,0))</f>
        <v>2</v>
      </c>
      <c r="CM114" s="123">
        <f>IF(BR114="","",RANK(BR114,BR112:BT114,0))</f>
        <v>1</v>
      </c>
      <c r="CN114" s="119">
        <f>IF(BL114="","",(BL114*2)+BO114+(BR114*0.1)+(CM114*0.001))</f>
        <v>9.2009999999999987</v>
      </c>
      <c r="CO114" s="123">
        <f>IF(BJ124&gt;BH124,1,IF(BJ124&lt;BH124,0))+IF(BJ126&gt;BH126,1,IF(BJ126&lt;BH126,0))</f>
        <v>0</v>
      </c>
      <c r="CP114" s="196">
        <f>IF(BL114="","",(BL114*2)+BO114+(BR114*0.1)+(CO114*0.001))</f>
        <v>9.1999999999999993</v>
      </c>
    </row>
    <row r="115" spans="2:94" ht="21.75" customHeight="1" thickBot="1" x14ac:dyDescent="0.2">
      <c r="B115" s="62"/>
      <c r="C115" s="62"/>
      <c r="D115" s="62"/>
      <c r="E115" s="69"/>
      <c r="F115" s="69"/>
      <c r="G115" s="69"/>
      <c r="H115" s="69"/>
      <c r="I115" s="69"/>
      <c r="J115" s="69"/>
      <c r="K115" s="69"/>
      <c r="L115" s="69"/>
      <c r="M115" s="69"/>
      <c r="N115" s="69"/>
      <c r="O115" s="69"/>
      <c r="P115" s="69"/>
      <c r="Q115" s="74"/>
      <c r="R115" s="74"/>
      <c r="S115" s="74"/>
      <c r="T115" s="74"/>
      <c r="U115" s="74"/>
      <c r="V115" s="74"/>
      <c r="W115" s="74"/>
      <c r="X115" s="74"/>
      <c r="Y115" s="74"/>
      <c r="Z115" s="74"/>
      <c r="AA115" s="74"/>
      <c r="AB115" s="74"/>
      <c r="AC115" s="5"/>
      <c r="AD115" s="91" t="s">
        <v>70</v>
      </c>
      <c r="AE115" s="303" t="str">
        <f>IF(AO136="","",INDEX($AM136:$AM141,MATCH(AI115,$AO136:$AO141,0),1))</f>
        <v>今市プログレス</v>
      </c>
      <c r="AF115" s="303"/>
      <c r="AG115" s="303"/>
      <c r="AH115" s="96"/>
      <c r="AI115" s="172">
        <v>3</v>
      </c>
      <c r="AJ115" s="104"/>
      <c r="AK115" s="104"/>
      <c r="AL115" s="104"/>
      <c r="AM115" s="104"/>
      <c r="AN115" s="104"/>
      <c r="AO115" s="104"/>
      <c r="AP115" s="146"/>
      <c r="AQ115" s="104"/>
      <c r="AR115" s="104"/>
      <c r="AS115" s="104"/>
      <c r="AT115" s="104"/>
      <c r="AU115" s="197"/>
      <c r="AW115" s="62"/>
      <c r="AX115" s="62"/>
      <c r="AY115" s="62"/>
      <c r="AZ115" s="69"/>
      <c r="BA115" s="69"/>
      <c r="BB115" s="69"/>
      <c r="BC115" s="69"/>
      <c r="BD115" s="69"/>
      <c r="BE115" s="69"/>
      <c r="BF115" s="69"/>
      <c r="BG115" s="69"/>
      <c r="BH115" s="69"/>
      <c r="BI115" s="69"/>
      <c r="BJ115" s="69"/>
      <c r="BK115" s="69"/>
      <c r="BL115" s="74"/>
      <c r="BM115" s="74"/>
      <c r="BN115" s="74"/>
      <c r="BO115" s="74"/>
      <c r="BP115" s="74"/>
      <c r="BQ115" s="74"/>
      <c r="BR115" s="74"/>
      <c r="BS115" s="74"/>
      <c r="BT115" s="74"/>
      <c r="BU115" s="74"/>
      <c r="BV115" s="74"/>
      <c r="BW115" s="74"/>
      <c r="BX115" s="5"/>
      <c r="BY115" s="91" t="s">
        <v>70</v>
      </c>
      <c r="BZ115" s="303" t="str">
        <f>IF(CJ136="","",INDEX($CH136:$CH141,MATCH(CD115,$CJ136:$CJ141,0),1))</f>
        <v>真岡選抜ＥＡＳＴ</v>
      </c>
      <c r="CA115" s="303"/>
      <c r="CB115" s="303"/>
      <c r="CD115" s="172">
        <v>3</v>
      </c>
      <c r="CE115" s="104"/>
      <c r="CF115" s="104"/>
      <c r="CG115" s="104"/>
      <c r="CH115" s="104"/>
      <c r="CI115" s="104"/>
      <c r="CJ115" s="104"/>
      <c r="CK115" s="146"/>
      <c r="CL115" s="104"/>
      <c r="CM115" s="104"/>
      <c r="CN115" s="104"/>
      <c r="CO115" s="104"/>
      <c r="CP115" s="197"/>
    </row>
    <row r="116" spans="2:94" ht="21.75" customHeight="1" thickBot="1" x14ac:dyDescent="0.2">
      <c r="B116" s="62"/>
      <c r="C116" s="444" t="s">
        <v>44</v>
      </c>
      <c r="D116" s="445"/>
      <c r="E116" s="446"/>
      <c r="F116" s="401" t="str">
        <f>C117</f>
        <v>IRK FC</v>
      </c>
      <c r="G116" s="402"/>
      <c r="H116" s="402"/>
      <c r="I116" s="402" t="str">
        <f>C118</f>
        <v>石神ＳＳＳ</v>
      </c>
      <c r="J116" s="402"/>
      <c r="K116" s="402"/>
      <c r="L116" s="402" t="str">
        <f>C119</f>
        <v>久喜東ＦＣ</v>
      </c>
      <c r="M116" s="402"/>
      <c r="N116" s="402"/>
      <c r="O116" s="443"/>
      <c r="P116" s="443"/>
      <c r="Q116" s="448" t="s">
        <v>8</v>
      </c>
      <c r="R116" s="375"/>
      <c r="S116" s="375"/>
      <c r="T116" s="375" t="s">
        <v>9</v>
      </c>
      <c r="U116" s="375"/>
      <c r="V116" s="375"/>
      <c r="W116" s="375" t="s">
        <v>10</v>
      </c>
      <c r="X116" s="375"/>
      <c r="Y116" s="376"/>
      <c r="Z116" s="374" t="s">
        <v>11</v>
      </c>
      <c r="AA116" s="375"/>
      <c r="AB116" s="376"/>
      <c r="AC116" s="5"/>
      <c r="AD116" s="91" t="s">
        <v>71</v>
      </c>
      <c r="AE116" s="303" t="str">
        <f>IF(AO136="","",INDEX($AM136:$AM141,MATCH(AI116,$AO136:$AO141,0),1))</f>
        <v>久喜東ＦＣ</v>
      </c>
      <c r="AF116" s="303"/>
      <c r="AG116" s="303"/>
      <c r="AH116" s="96"/>
      <c r="AI116" s="172">
        <v>4</v>
      </c>
      <c r="AJ116" s="121" t="s">
        <v>106</v>
      </c>
      <c r="AK116" s="111">
        <v>1</v>
      </c>
      <c r="AL116" s="112">
        <v>2</v>
      </c>
      <c r="AM116" s="113">
        <v>3</v>
      </c>
      <c r="AN116" s="113" t="s">
        <v>97</v>
      </c>
      <c r="AO116" s="122"/>
      <c r="AP116" s="186" t="s">
        <v>102</v>
      </c>
      <c r="AQ116" s="187" t="s">
        <v>103</v>
      </c>
      <c r="AR116" s="188" t="s">
        <v>104</v>
      </c>
      <c r="AS116" s="187" t="s">
        <v>119</v>
      </c>
      <c r="AT116" s="188" t="s">
        <v>120</v>
      </c>
      <c r="AU116" s="189" t="s">
        <v>105</v>
      </c>
      <c r="AW116" s="62"/>
      <c r="AX116" s="444" t="s">
        <v>44</v>
      </c>
      <c r="AY116" s="445"/>
      <c r="AZ116" s="446"/>
      <c r="BA116" s="401" t="str">
        <f>AX117</f>
        <v>バジェルボ・ブルサン</v>
      </c>
      <c r="BB116" s="402"/>
      <c r="BC116" s="402"/>
      <c r="BD116" s="402" t="str">
        <f>AX118</f>
        <v>大袋ＦＣ</v>
      </c>
      <c r="BE116" s="402"/>
      <c r="BF116" s="402"/>
      <c r="BG116" s="402" t="str">
        <f>AX119</f>
        <v>栃木ＵＶＡ</v>
      </c>
      <c r="BH116" s="402"/>
      <c r="BI116" s="402"/>
      <c r="BJ116" s="443"/>
      <c r="BK116" s="443"/>
      <c r="BL116" s="448" t="s">
        <v>8</v>
      </c>
      <c r="BM116" s="375"/>
      <c r="BN116" s="375"/>
      <c r="BO116" s="375" t="s">
        <v>9</v>
      </c>
      <c r="BP116" s="375"/>
      <c r="BQ116" s="375"/>
      <c r="BR116" s="375" t="s">
        <v>10</v>
      </c>
      <c r="BS116" s="375"/>
      <c r="BT116" s="376"/>
      <c r="BU116" s="374" t="s">
        <v>11</v>
      </c>
      <c r="BV116" s="375"/>
      <c r="BW116" s="376"/>
      <c r="BX116" s="5"/>
      <c r="BY116" s="91" t="s">
        <v>71</v>
      </c>
      <c r="BZ116" s="303" t="str">
        <f>IF(CJ136="","",INDEX($CH136:$CH141,MATCH(CD116,$CJ136:$CJ141,0),1))</f>
        <v>栃木ＵＶＡ</v>
      </c>
      <c r="CA116" s="303"/>
      <c r="CB116" s="303"/>
      <c r="CD116" s="172">
        <v>4</v>
      </c>
      <c r="CE116" s="121" t="s">
        <v>106</v>
      </c>
      <c r="CF116" s="111">
        <v>1</v>
      </c>
      <c r="CG116" s="112">
        <v>2</v>
      </c>
      <c r="CH116" s="113">
        <v>3</v>
      </c>
      <c r="CI116" s="113" t="s">
        <v>97</v>
      </c>
      <c r="CJ116" s="122"/>
      <c r="CK116" s="186" t="s">
        <v>102</v>
      </c>
      <c r="CL116" s="187" t="s">
        <v>103</v>
      </c>
      <c r="CM116" s="188" t="s">
        <v>104</v>
      </c>
      <c r="CN116" s="187" t="s">
        <v>119</v>
      </c>
      <c r="CO116" s="188" t="s">
        <v>120</v>
      </c>
      <c r="CP116" s="189" t="s">
        <v>105</v>
      </c>
    </row>
    <row r="117" spans="2:94" ht="21.75" customHeight="1" thickTop="1" x14ac:dyDescent="0.15">
      <c r="B117" s="64">
        <v>1</v>
      </c>
      <c r="C117" s="434" t="str">
        <f>I34</f>
        <v>IRK FC</v>
      </c>
      <c r="D117" s="337"/>
      <c r="E117" s="411"/>
      <c r="F117" s="41"/>
      <c r="G117" s="42"/>
      <c r="H117" s="43"/>
      <c r="I117" s="65">
        <f>IF(L123="","",L123)</f>
        <v>0</v>
      </c>
      <c r="J117" s="38" t="s">
        <v>2</v>
      </c>
      <c r="K117" s="66">
        <f>IF(P123="","",P123)</f>
        <v>2</v>
      </c>
      <c r="L117" s="65">
        <f>IF(L125="","",L125)</f>
        <v>1</v>
      </c>
      <c r="M117" s="38"/>
      <c r="N117" s="38" t="s">
        <v>2</v>
      </c>
      <c r="O117" s="38"/>
      <c r="P117" s="38">
        <f>IF(P125="","",P125)</f>
        <v>1</v>
      </c>
      <c r="Q117" s="345">
        <f>AN117</f>
        <v>1</v>
      </c>
      <c r="R117" s="323"/>
      <c r="S117" s="323"/>
      <c r="T117" s="337">
        <f>IF(I117="","",((I117+L117)-(K117+P117)))</f>
        <v>-2</v>
      </c>
      <c r="U117" s="337"/>
      <c r="V117" s="337"/>
      <c r="W117" s="337">
        <f>IF(I117="","",(I117+L117))</f>
        <v>1</v>
      </c>
      <c r="X117" s="337"/>
      <c r="Y117" s="411"/>
      <c r="Z117" s="322">
        <f>IF(AU117="","",RANK(AU117,AU117:AU119,0))</f>
        <v>3</v>
      </c>
      <c r="AA117" s="323"/>
      <c r="AB117" s="324"/>
      <c r="AC117" s="5"/>
      <c r="AD117" s="91" t="s">
        <v>72</v>
      </c>
      <c r="AE117" s="303" t="str">
        <f>IF(AO136="","",INDEX($AM136:$AM141,MATCH(AI117,$AO136:$AO141,0),1))</f>
        <v>IRK FC</v>
      </c>
      <c r="AF117" s="303"/>
      <c r="AG117" s="303"/>
      <c r="AH117" s="96"/>
      <c r="AI117" s="172">
        <v>5</v>
      </c>
      <c r="AJ117" s="114">
        <v>1</v>
      </c>
      <c r="AK117" s="221"/>
      <c r="AL117" s="110">
        <f>IF(I117="",0,IF(I117&gt;K117,3,IF(I117&lt;K117,0,IF(I117=K117,1))))</f>
        <v>0</v>
      </c>
      <c r="AM117" s="115">
        <f>IF(L117="",0,IF(L117&gt;P117,3,IF(L117&lt;P117,0,IF(L117=P117,1,""))))</f>
        <v>1</v>
      </c>
      <c r="AN117" s="115">
        <f>IF(I117="","",AK117+AL117+AM117)</f>
        <v>1</v>
      </c>
      <c r="AO117" s="105"/>
      <c r="AP117" s="190">
        <f>IF(Q117="","",RANK(Q117,Q117:S119,0))</f>
        <v>2</v>
      </c>
      <c r="AQ117" s="191">
        <f>IF(T117="","",RANK(T117,T117:V119,0))</f>
        <v>2</v>
      </c>
      <c r="AR117" s="192">
        <f>IF(W117="","",RANK(W117,W117:Y119,0))</f>
        <v>3</v>
      </c>
      <c r="AS117" s="191">
        <f>IF(Q117="","",(Q117*2)+T117+(W117*0.1)+(AR117*0.001))</f>
        <v>0.10300000000000001</v>
      </c>
      <c r="AT117" s="192">
        <f>IF(M123&gt;O123,1,IF(M123&lt;O123,0))+IF(M125&gt;O125,1,IF(M125&lt;O125,0))</f>
        <v>0</v>
      </c>
      <c r="AU117" s="193">
        <f>IF(Q117="","",(Q117*2)+T117+(W117*0.1)+(AT117*0.001))</f>
        <v>0.1</v>
      </c>
      <c r="AW117" s="64">
        <v>1</v>
      </c>
      <c r="AX117" s="434" t="str">
        <f>BD34</f>
        <v>バジェルボ・ブルサン</v>
      </c>
      <c r="AY117" s="337"/>
      <c r="AZ117" s="411"/>
      <c r="BA117" s="41"/>
      <c r="BB117" s="42"/>
      <c r="BC117" s="43"/>
      <c r="BD117" s="65">
        <f>IF(BG123="","",BG123)</f>
        <v>1</v>
      </c>
      <c r="BE117" s="38" t="s">
        <v>2</v>
      </c>
      <c r="BF117" s="66">
        <f>IF(BK123="","",BK123)</f>
        <v>1</v>
      </c>
      <c r="BG117" s="65">
        <f>IF(BG125="","",BG125)</f>
        <v>0</v>
      </c>
      <c r="BH117" s="38"/>
      <c r="BI117" s="38" t="s">
        <v>2</v>
      </c>
      <c r="BJ117" s="38"/>
      <c r="BK117" s="38">
        <f>IF(BK125="","",BK125)</f>
        <v>1</v>
      </c>
      <c r="BL117" s="408">
        <f>CI117</f>
        <v>1</v>
      </c>
      <c r="BM117" s="409"/>
      <c r="BN117" s="409"/>
      <c r="BO117" s="337">
        <f>IF(BD117="","",((BD117+BG117)-(BF117+BK117)))</f>
        <v>-1</v>
      </c>
      <c r="BP117" s="337"/>
      <c r="BQ117" s="337"/>
      <c r="BR117" s="337">
        <f>IF(BD117="","",(BD117+BG117))</f>
        <v>1</v>
      </c>
      <c r="BS117" s="337"/>
      <c r="BT117" s="411"/>
      <c r="BU117" s="322">
        <f>IF(CP117="","",RANK(CP117,CP117:CP119,0))</f>
        <v>3</v>
      </c>
      <c r="BV117" s="323"/>
      <c r="BW117" s="324"/>
      <c r="BX117" s="5"/>
      <c r="BY117" s="91" t="s">
        <v>72</v>
      </c>
      <c r="BZ117" s="303" t="str">
        <f>IF(CJ136="","",INDEX($CH136:$CH141,MATCH(CD117,$CJ136:$CJ141,0),1))</f>
        <v>ＦＣ石岡</v>
      </c>
      <c r="CA117" s="303"/>
      <c r="CB117" s="303"/>
      <c r="CD117" s="172">
        <v>5</v>
      </c>
      <c r="CE117" s="114">
        <v>1</v>
      </c>
      <c r="CF117" s="221"/>
      <c r="CG117" s="110">
        <f>IF(BD117="",0,IF(BD117&gt;BF117,3,IF(BD117&lt;BF117,0,IF(BD117=BF117,1))))</f>
        <v>1</v>
      </c>
      <c r="CH117" s="115">
        <f>IF(BG117="",0,IF(BG117&gt;BK117,3,IF(BG117&lt;BK117,0,IF(BG117=BK117,1,""))))</f>
        <v>0</v>
      </c>
      <c r="CI117" s="115">
        <f>IF(BD117="","",CF117+CG117+CH117)</f>
        <v>1</v>
      </c>
      <c r="CJ117" s="105"/>
      <c r="CK117" s="190">
        <f>IF(BL117="","",RANK(BL117,BL117:BN119,0))</f>
        <v>3</v>
      </c>
      <c r="CL117" s="191">
        <f>IF(BO117="","",RANK(BO117,BO117:BQ119,0))</f>
        <v>3</v>
      </c>
      <c r="CM117" s="192">
        <f>IF(BR117="","",RANK(BR117,BR117:BT119,0))</f>
        <v>2</v>
      </c>
      <c r="CN117" s="191">
        <f>IF(BL117="","",(BL117*2)+BO117+(BR117*0.1)+(CM117*0.001))</f>
        <v>1.1020000000000001</v>
      </c>
      <c r="CO117" s="192">
        <f>IF(BH123&gt;BJ123,1,IF(BH123&lt;BJ123,0))+IF(BH125&gt;BJ125,1,IF(BH125&lt;BJ125,0))</f>
        <v>0</v>
      </c>
      <c r="CP117" s="193">
        <f>IF(BL117="","",(BL117*2)+BO117+(BR117*0.1)+(CO117*0.001))</f>
        <v>1.1000000000000001</v>
      </c>
    </row>
    <row r="118" spans="2:94" ht="21.75" customHeight="1" x14ac:dyDescent="0.15">
      <c r="B118" s="67">
        <v>2</v>
      </c>
      <c r="C118" s="418" t="str">
        <f>I35</f>
        <v>石神ＳＳＳ</v>
      </c>
      <c r="D118" s="419"/>
      <c r="E118" s="420"/>
      <c r="F118" s="29">
        <f>K117</f>
        <v>2</v>
      </c>
      <c r="G118" s="29" t="s">
        <v>2</v>
      </c>
      <c r="H118" s="30">
        <f>I117</f>
        <v>0</v>
      </c>
      <c r="I118" s="44"/>
      <c r="J118" s="45"/>
      <c r="K118" s="46"/>
      <c r="L118" s="35">
        <f>IF(L127="","",L127)</f>
        <v>3</v>
      </c>
      <c r="M118" s="24"/>
      <c r="N118" s="24" t="s">
        <v>2</v>
      </c>
      <c r="O118" s="24"/>
      <c r="P118" s="24">
        <f>IF(P127="","",P127)</f>
        <v>1</v>
      </c>
      <c r="Q118" s="421">
        <f>AN118</f>
        <v>6</v>
      </c>
      <c r="R118" s="347"/>
      <c r="S118" s="347"/>
      <c r="T118" s="317">
        <f>IF(F118="","",((F118+L118)-(H118+P118)))</f>
        <v>4</v>
      </c>
      <c r="U118" s="317"/>
      <c r="V118" s="317"/>
      <c r="W118" s="317">
        <f>IF(F118="","",(F118+L118))</f>
        <v>5</v>
      </c>
      <c r="X118" s="317"/>
      <c r="Y118" s="318"/>
      <c r="Z118" s="346">
        <f>IF(AU118="","",RANK(AU118,AU117:AU119,0))</f>
        <v>1</v>
      </c>
      <c r="AA118" s="347"/>
      <c r="AB118" s="348"/>
      <c r="AC118" s="5"/>
      <c r="AD118" s="91" t="s">
        <v>73</v>
      </c>
      <c r="AE118" s="303" t="str">
        <f>IF(AO136="","",INDEX($AM136:$AM141,MATCH(AI118,$AO136:$AO141,0),1))</f>
        <v>岩瀬 ＦＣ</v>
      </c>
      <c r="AF118" s="303"/>
      <c r="AG118" s="303"/>
      <c r="AH118" s="96"/>
      <c r="AI118" s="172">
        <v>6</v>
      </c>
      <c r="AJ118" s="116">
        <v>2</v>
      </c>
      <c r="AK118" s="109">
        <f>IF(F118="",0,IF(F118&gt;H118,3,IF(F118&lt;H118,0,IF(F118=H118,1))))</f>
        <v>3</v>
      </c>
      <c r="AL118" s="222"/>
      <c r="AM118" s="117">
        <f>IF(L118="",0,IF(L118&gt;P118,3,IF(L118&lt;P118,0,IF(L118=P118,1))))</f>
        <v>3</v>
      </c>
      <c r="AN118" s="117">
        <f>IF(F118="","",AK118+AL118+AM118)</f>
        <v>6</v>
      </c>
      <c r="AO118" s="105"/>
      <c r="AP118" s="156">
        <f>IF(Q118="","",RANK(Q118,Q117:S119,0))</f>
        <v>1</v>
      </c>
      <c r="AQ118" s="108">
        <f>IF(T118="","",RANK(T118,T117:V119,0))</f>
        <v>1</v>
      </c>
      <c r="AR118" s="133">
        <f>IF(W118="","",RANK(W118,W117:Y119,0))</f>
        <v>1</v>
      </c>
      <c r="AS118" s="108">
        <f>IF(Q118="","",(Q118*2)+T118+(W118*0.1)+(AR118*0.001))</f>
        <v>16.501000000000001</v>
      </c>
      <c r="AT118" s="133">
        <f>IF(O123&gt;M123,1,IF(O123&lt;M123,0))+IF(M127&gt;O127,1,IF(M127&lt;O127,0))</f>
        <v>0</v>
      </c>
      <c r="AU118" s="194">
        <f>IF(Q118="","",(Q118*2)+T118+(W118*0.1)+(AT118*0.001))</f>
        <v>16.5</v>
      </c>
      <c r="AW118" s="67">
        <v>2</v>
      </c>
      <c r="AX118" s="418" t="str">
        <f>BD35</f>
        <v>大袋ＦＣ</v>
      </c>
      <c r="AY118" s="419"/>
      <c r="AZ118" s="420"/>
      <c r="BA118" s="29">
        <f>BF117</f>
        <v>1</v>
      </c>
      <c r="BB118" s="29" t="s">
        <v>2</v>
      </c>
      <c r="BC118" s="30">
        <f>BD117</f>
        <v>1</v>
      </c>
      <c r="BD118" s="44"/>
      <c r="BE118" s="45"/>
      <c r="BF118" s="46"/>
      <c r="BG118" s="35">
        <f>IF(BG127="","",BG127)</f>
        <v>1</v>
      </c>
      <c r="BH118" s="24"/>
      <c r="BI118" s="24" t="s">
        <v>2</v>
      </c>
      <c r="BJ118" s="24"/>
      <c r="BK118" s="24">
        <f>IF(BK127="","",BK127)</f>
        <v>0</v>
      </c>
      <c r="BL118" s="421">
        <f>CI118</f>
        <v>4</v>
      </c>
      <c r="BM118" s="347"/>
      <c r="BN118" s="347"/>
      <c r="BO118" s="317">
        <f>IF(BA118="","",((BA118+BG118)-(BC118+BK118)))</f>
        <v>1</v>
      </c>
      <c r="BP118" s="317"/>
      <c r="BQ118" s="317"/>
      <c r="BR118" s="317">
        <f>IF(BA118="","",(BA118+BG118))</f>
        <v>2</v>
      </c>
      <c r="BS118" s="317"/>
      <c r="BT118" s="318"/>
      <c r="BU118" s="346">
        <f>IF(CP118="","",RANK(CP118,CP117:CP119,0))</f>
        <v>1</v>
      </c>
      <c r="BV118" s="347"/>
      <c r="BW118" s="348"/>
      <c r="BX118" s="5"/>
      <c r="BY118" s="91" t="s">
        <v>73</v>
      </c>
      <c r="BZ118" s="303" t="str">
        <f>IF(CJ136="","",INDEX($CH136:$CH141,MATCH(CD118,$CJ136:$CJ141,0),1))</f>
        <v>バジェルボ・ブルサン</v>
      </c>
      <c r="CA118" s="303"/>
      <c r="CB118" s="303"/>
      <c r="CD118" s="172">
        <v>6</v>
      </c>
      <c r="CE118" s="116">
        <v>2</v>
      </c>
      <c r="CF118" s="109">
        <f>IF(BA118="",0,IF(BA118&gt;BC118,3,IF(BA118&lt;BC118,0,IF(BA118=BC118,1))))</f>
        <v>1</v>
      </c>
      <c r="CG118" s="222"/>
      <c r="CH118" s="117">
        <f>IF(BG118="",0,IF(BG118&gt;BK118,3,IF(BG118&lt;BK118,0,IF(BG118=BK118,1))))</f>
        <v>3</v>
      </c>
      <c r="CI118" s="117">
        <f>IF(BA118="","",CF118+CG118+CH118)</f>
        <v>4</v>
      </c>
      <c r="CJ118" s="105"/>
      <c r="CK118" s="156">
        <f>IF(BL118="","",RANK(BL118,BL117:BN119,0))</f>
        <v>1</v>
      </c>
      <c r="CL118" s="108">
        <f>IF(BO118="","",RANK(BO118,BO117:BQ119,0))</f>
        <v>1</v>
      </c>
      <c r="CM118" s="133">
        <f>IF(BR118="","",RANK(BR118,BR117:BT119,0))</f>
        <v>1</v>
      </c>
      <c r="CN118" s="108">
        <f>IF(BL118="","",(BL118*2)+BO118+(BR118*0.1)+(CM118*0.001))</f>
        <v>9.2009999999999987</v>
      </c>
      <c r="CO118" s="133">
        <f>IF(BJ123&gt;BH123,1,IF(BJ123&lt;BH123,0))+IF(BH127&gt;BJ127,1,IF(BH127&lt;BJ127,0))</f>
        <v>0</v>
      </c>
      <c r="CP118" s="194">
        <f>IF(BL118="","",(BL118*2)+BO118+(BR118*0.1)+(CO118*0.001))</f>
        <v>9.1999999999999993</v>
      </c>
    </row>
    <row r="119" spans="2:94" ht="21.75" customHeight="1" thickBot="1" x14ac:dyDescent="0.2">
      <c r="B119" s="68">
        <v>3</v>
      </c>
      <c r="C119" s="365" t="str">
        <f>I36</f>
        <v>久喜東ＦＣ</v>
      </c>
      <c r="D119" s="366"/>
      <c r="E119" s="367"/>
      <c r="F119" s="31">
        <f>P117</f>
        <v>1</v>
      </c>
      <c r="G119" s="31" t="s">
        <v>2</v>
      </c>
      <c r="H119" s="32">
        <f>L117</f>
        <v>1</v>
      </c>
      <c r="I119" s="33">
        <f>P118</f>
        <v>1</v>
      </c>
      <c r="J119" s="31" t="s">
        <v>2</v>
      </c>
      <c r="K119" s="32">
        <f>L118</f>
        <v>3</v>
      </c>
      <c r="L119" s="47"/>
      <c r="M119" s="48"/>
      <c r="N119" s="48"/>
      <c r="O119" s="48"/>
      <c r="P119" s="48"/>
      <c r="Q119" s="368">
        <f>AN119</f>
        <v>1</v>
      </c>
      <c r="R119" s="305"/>
      <c r="S119" s="305"/>
      <c r="T119" s="320">
        <f>IF(F119="","",((F119+I119)-(H119+K119)))</f>
        <v>-2</v>
      </c>
      <c r="U119" s="320"/>
      <c r="V119" s="320"/>
      <c r="W119" s="320">
        <f>IF(F119="","",(F119+I119))</f>
        <v>2</v>
      </c>
      <c r="X119" s="320"/>
      <c r="Y119" s="321"/>
      <c r="Z119" s="304">
        <f>IF(AU119="","",RANK(AU119,AU117:AU119,0))</f>
        <v>2</v>
      </c>
      <c r="AA119" s="305"/>
      <c r="AB119" s="306"/>
      <c r="AC119" s="5"/>
      <c r="AD119" s="92"/>
      <c r="AE119" s="92"/>
      <c r="AF119" s="92"/>
      <c r="AG119" s="92"/>
      <c r="AH119" s="92"/>
      <c r="AI119" s="159"/>
      <c r="AJ119" s="118">
        <v>3</v>
      </c>
      <c r="AK119" s="107">
        <f>IF(F119="",0,IF(F119&gt;H119,3,IF(F119&lt;H119,0,IF(F119=H119,1))))</f>
        <v>1</v>
      </c>
      <c r="AL119" s="119">
        <f>IF(I119="",0,IF(I119&gt;K119,3,IF(I119&lt;K119,0,IF(I119=K119,1))))</f>
        <v>0</v>
      </c>
      <c r="AM119" s="223"/>
      <c r="AN119" s="120">
        <f>IF(F119="","",AK119+AL119+AM119)</f>
        <v>1</v>
      </c>
      <c r="AO119" s="105"/>
      <c r="AP119" s="195">
        <f>IF(Q119="","",RANK(Q119,Q117:S119,0))</f>
        <v>2</v>
      </c>
      <c r="AQ119" s="119">
        <f>IF(T119="","",RANK(T119,T117:V119,0))</f>
        <v>2</v>
      </c>
      <c r="AR119" s="123">
        <f>IF(W119="","",RANK(W119,W117:Y119,0))</f>
        <v>2</v>
      </c>
      <c r="AS119" s="119">
        <f>IF(Q119="","",(Q119*2)+T119+(W119*0.1)+(AR119*0.001))</f>
        <v>0.20200000000000001</v>
      </c>
      <c r="AT119" s="123">
        <f>IF(O125&gt;M125,1,IF(O125&lt;M125,0))+IF(O127&gt;M127,1,IF(O127&lt;M127,0))</f>
        <v>0</v>
      </c>
      <c r="AU119" s="196">
        <f>IF(Q119="","",(Q119*2)+T119+(W119*0.1)+(AT119*0.001))</f>
        <v>0.2</v>
      </c>
      <c r="AW119" s="68">
        <v>3</v>
      </c>
      <c r="AX119" s="365" t="str">
        <f>BD36</f>
        <v>栃木ＵＶＡ</v>
      </c>
      <c r="AY119" s="366"/>
      <c r="AZ119" s="367"/>
      <c r="BA119" s="31">
        <f>BK117</f>
        <v>1</v>
      </c>
      <c r="BB119" s="31" t="s">
        <v>2</v>
      </c>
      <c r="BC119" s="32">
        <f>BG117</f>
        <v>0</v>
      </c>
      <c r="BD119" s="33">
        <f>BK118</f>
        <v>0</v>
      </c>
      <c r="BE119" s="31" t="s">
        <v>2</v>
      </c>
      <c r="BF119" s="32">
        <f>BG118</f>
        <v>1</v>
      </c>
      <c r="BG119" s="47"/>
      <c r="BH119" s="48"/>
      <c r="BI119" s="48"/>
      <c r="BJ119" s="48"/>
      <c r="BK119" s="48"/>
      <c r="BL119" s="368">
        <f>CI119</f>
        <v>3</v>
      </c>
      <c r="BM119" s="305"/>
      <c r="BN119" s="305"/>
      <c r="BO119" s="320">
        <f>IF(BA119="","",((BA119+BD119)-(BC119+BF119)))</f>
        <v>0</v>
      </c>
      <c r="BP119" s="320"/>
      <c r="BQ119" s="320"/>
      <c r="BR119" s="320">
        <f>IF(BA119="","",(BA119+BD119))</f>
        <v>1</v>
      </c>
      <c r="BS119" s="320"/>
      <c r="BT119" s="321"/>
      <c r="BU119" s="304">
        <f>IF(CP119="","",RANK(CP119,CP117:CP119,0))</f>
        <v>2</v>
      </c>
      <c r="BV119" s="305"/>
      <c r="BW119" s="306"/>
      <c r="BX119" s="5"/>
      <c r="BY119" s="92"/>
      <c r="BZ119" s="92"/>
      <c r="CA119" s="92"/>
      <c r="CB119" s="5"/>
      <c r="CD119" s="159"/>
      <c r="CE119" s="118">
        <v>3</v>
      </c>
      <c r="CF119" s="107">
        <f>IF(BA119="",0,IF(BA119&gt;BC119,3,IF(BA119&lt;BC119,0,IF(BA119=BC119,1))))</f>
        <v>3</v>
      </c>
      <c r="CG119" s="119">
        <f>IF(BD119="",0,IF(BD119&gt;BF119,3,IF(BD119&lt;BF119,0,IF(BD119=BF119,1))))</f>
        <v>0</v>
      </c>
      <c r="CH119" s="223"/>
      <c r="CI119" s="120">
        <f>IF(BA119="","",CF119+CG119+CH119)</f>
        <v>3</v>
      </c>
      <c r="CJ119" s="105"/>
      <c r="CK119" s="195">
        <f>IF(BL119="","",RANK(BL119,BL117:BN119,0))</f>
        <v>2</v>
      </c>
      <c r="CL119" s="119">
        <f>IF(BO119="","",RANK(BO119,BO117:BQ119,0))</f>
        <v>2</v>
      </c>
      <c r="CM119" s="123">
        <f>IF(BR119="","",RANK(BR119,BR117:BT119,0))</f>
        <v>2</v>
      </c>
      <c r="CN119" s="119">
        <f>IF(BL119="","",(BL119*2)+BO119+(BR119*0.1)+(CM119*0.001))</f>
        <v>6.1019999999999994</v>
      </c>
      <c r="CO119" s="123">
        <f>IF(BJ125&gt;BH125,1,IF(BJ125&lt;BH125,0))+IF(BJ127&gt;BH127,1,IF(BJ127&lt;BH127,0))</f>
        <v>0</v>
      </c>
      <c r="CP119" s="196">
        <f>IF(BL119="","",(BL119*2)+BO119+(BR119*0.1)+(CO119*0.001))</f>
        <v>6.1</v>
      </c>
    </row>
    <row r="120" spans="2:94" ht="21.75" customHeight="1" thickBot="1" x14ac:dyDescent="0.2">
      <c r="B120" s="62"/>
      <c r="C120" s="69"/>
      <c r="D120" s="69"/>
      <c r="E120" s="69"/>
      <c r="F120" s="69"/>
      <c r="G120" s="69"/>
      <c r="H120" s="69"/>
      <c r="I120" s="69"/>
      <c r="J120" s="69"/>
      <c r="K120" s="69"/>
      <c r="L120" s="69"/>
      <c r="M120" s="69"/>
      <c r="N120" s="69"/>
      <c r="O120" s="69"/>
      <c r="P120" s="69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7"/>
      <c r="AB120" s="7"/>
      <c r="AD120" s="2"/>
      <c r="AE120" s="2"/>
      <c r="AF120" s="2"/>
      <c r="AG120" s="2"/>
      <c r="AH120" s="92"/>
      <c r="AI120" s="159"/>
      <c r="AJ120" s="160"/>
      <c r="AK120" s="160"/>
      <c r="AL120" s="160"/>
      <c r="AM120" s="160"/>
      <c r="AN120" s="160"/>
      <c r="AO120" s="160"/>
      <c r="AP120" s="125"/>
      <c r="AQ120" s="160"/>
      <c r="AR120" s="160"/>
      <c r="AS120" s="160"/>
      <c r="AT120" s="160"/>
      <c r="AU120" s="198"/>
      <c r="AX120" s="7"/>
      <c r="AY120" s="7"/>
      <c r="AZ120" s="7"/>
      <c r="BA120" s="7"/>
      <c r="BB120" s="7"/>
      <c r="BC120" s="7"/>
      <c r="BD120" s="7"/>
      <c r="BE120" s="7"/>
      <c r="BF120" s="7"/>
      <c r="BG120" s="7"/>
      <c r="BH120" s="7"/>
      <c r="BI120" s="7"/>
      <c r="BJ120" s="7"/>
      <c r="BK120" s="7"/>
      <c r="BL120" s="7"/>
      <c r="BM120" s="7"/>
      <c r="BN120" s="7"/>
      <c r="BO120" s="7"/>
      <c r="BP120" s="7"/>
      <c r="BQ120" s="7"/>
      <c r="BR120" s="7"/>
      <c r="BS120" s="7"/>
      <c r="BT120" s="7"/>
      <c r="BU120" s="7"/>
      <c r="BV120" s="7"/>
      <c r="BW120" s="7"/>
      <c r="BY120" s="2"/>
      <c r="BZ120" s="2"/>
      <c r="CA120" s="2"/>
      <c r="CD120" s="159"/>
      <c r="CE120" s="160"/>
      <c r="CF120" s="160"/>
      <c r="CG120" s="160"/>
      <c r="CH120" s="160"/>
      <c r="CI120" s="160"/>
      <c r="CJ120" s="160"/>
      <c r="CK120" s="125"/>
      <c r="CL120" s="160"/>
      <c r="CM120" s="160"/>
      <c r="CN120" s="160"/>
      <c r="CO120" s="160"/>
      <c r="CP120" s="198"/>
    </row>
    <row r="121" spans="2:94" ht="21.75" customHeight="1" thickBot="1" x14ac:dyDescent="0.2">
      <c r="B121" s="62"/>
      <c r="C121" s="70" t="s">
        <v>12</v>
      </c>
      <c r="D121" s="402" t="s">
        <v>13</v>
      </c>
      <c r="E121" s="402"/>
      <c r="F121" s="402"/>
      <c r="G121" s="402"/>
      <c r="H121" s="402"/>
      <c r="I121" s="402" t="s">
        <v>14</v>
      </c>
      <c r="J121" s="402"/>
      <c r="K121" s="402"/>
      <c r="L121" s="402" t="s">
        <v>15</v>
      </c>
      <c r="M121" s="402"/>
      <c r="N121" s="402"/>
      <c r="O121" s="402"/>
      <c r="P121" s="402"/>
      <c r="Q121" s="350" t="s">
        <v>14</v>
      </c>
      <c r="R121" s="350"/>
      <c r="S121" s="363"/>
      <c r="U121" s="349" t="s">
        <v>45</v>
      </c>
      <c r="V121" s="350"/>
      <c r="W121" s="350"/>
      <c r="X121" s="350" t="s">
        <v>46</v>
      </c>
      <c r="Y121" s="350"/>
      <c r="Z121" s="350"/>
      <c r="AA121" s="350" t="s">
        <v>46</v>
      </c>
      <c r="AB121" s="350"/>
      <c r="AC121" s="431"/>
      <c r="AD121" s="426"/>
      <c r="AE121" s="427"/>
      <c r="AF121" s="428"/>
      <c r="AG121" s="6"/>
      <c r="AH121" s="8"/>
      <c r="AI121" s="173"/>
      <c r="AJ121" s="199"/>
      <c r="AK121" s="200"/>
      <c r="AL121" s="200"/>
      <c r="AM121" s="200"/>
      <c r="AN121" s="201"/>
      <c r="AO121" s="105"/>
      <c r="AP121" s="202"/>
      <c r="AQ121" s="200"/>
      <c r="AR121" s="200"/>
      <c r="AS121" s="200"/>
      <c r="AT121" s="201"/>
      <c r="AU121" s="184"/>
      <c r="AX121" s="16" t="s">
        <v>12</v>
      </c>
      <c r="AY121" s="350" t="s">
        <v>13</v>
      </c>
      <c r="AZ121" s="350"/>
      <c r="BA121" s="350"/>
      <c r="BB121" s="350"/>
      <c r="BC121" s="350"/>
      <c r="BD121" s="350" t="s">
        <v>14</v>
      </c>
      <c r="BE121" s="350"/>
      <c r="BF121" s="350"/>
      <c r="BG121" s="350" t="s">
        <v>15</v>
      </c>
      <c r="BH121" s="350"/>
      <c r="BI121" s="350"/>
      <c r="BJ121" s="350"/>
      <c r="BK121" s="350"/>
      <c r="BL121" s="350" t="s">
        <v>14</v>
      </c>
      <c r="BM121" s="350"/>
      <c r="BN121" s="363"/>
      <c r="BP121" s="349" t="s">
        <v>45</v>
      </c>
      <c r="BQ121" s="350"/>
      <c r="BR121" s="350"/>
      <c r="BS121" s="350" t="s">
        <v>46</v>
      </c>
      <c r="BT121" s="350"/>
      <c r="BU121" s="350"/>
      <c r="BV121" s="350" t="s">
        <v>46</v>
      </c>
      <c r="BW121" s="350"/>
      <c r="BX121" s="431"/>
      <c r="BY121" s="426"/>
      <c r="BZ121" s="427"/>
      <c r="CA121" s="428"/>
      <c r="CD121" s="173"/>
      <c r="CE121" s="199"/>
      <c r="CF121" s="200"/>
      <c r="CG121" s="200"/>
      <c r="CH121" s="200"/>
      <c r="CI121" s="201"/>
      <c r="CJ121" s="105"/>
      <c r="CK121" s="202"/>
      <c r="CL121" s="200"/>
      <c r="CM121" s="200"/>
      <c r="CN121" s="200"/>
      <c r="CO121" s="201"/>
      <c r="CP121" s="184"/>
    </row>
    <row r="122" spans="2:94" ht="21.75" customHeight="1" x14ac:dyDescent="0.15">
      <c r="C122" s="11" t="s">
        <v>4</v>
      </c>
      <c r="D122" s="398">
        <v>0.375</v>
      </c>
      <c r="E122" s="399"/>
      <c r="F122" s="17" t="s">
        <v>3</v>
      </c>
      <c r="G122" s="400">
        <v>0.39930555555555558</v>
      </c>
      <c r="H122" s="398"/>
      <c r="I122" s="432" t="str">
        <f>C112</f>
        <v>今市プログレス</v>
      </c>
      <c r="J122" s="432"/>
      <c r="K122" s="432"/>
      <c r="L122" s="264">
        <v>0</v>
      </c>
      <c r="M122" s="245"/>
      <c r="N122" s="38" t="str">
        <f>IF(AS112="","-",IF(AS112=AS113,"PK","-"))</f>
        <v>-</v>
      </c>
      <c r="O122" s="248"/>
      <c r="P122" s="267">
        <v>1</v>
      </c>
      <c r="Q122" s="432" t="str">
        <f>C113</f>
        <v>ロッサドールＪｒ</v>
      </c>
      <c r="R122" s="432"/>
      <c r="S122" s="433"/>
      <c r="U122" s="364" t="str">
        <f>C117</f>
        <v>IRK FC</v>
      </c>
      <c r="V122" s="307"/>
      <c r="W122" s="307"/>
      <c r="X122" s="307" t="str">
        <f>C118</f>
        <v>石神ＳＳＳ</v>
      </c>
      <c r="Y122" s="307"/>
      <c r="Z122" s="307"/>
      <c r="AA122" s="307" t="str">
        <f>C119</f>
        <v>久喜東ＦＣ</v>
      </c>
      <c r="AB122" s="307"/>
      <c r="AC122" s="308"/>
      <c r="AD122" s="301"/>
      <c r="AE122" s="302"/>
      <c r="AF122" s="302"/>
      <c r="AG122" s="6"/>
      <c r="AH122" s="8"/>
      <c r="AI122" s="173"/>
      <c r="AJ122" s="105"/>
      <c r="AK122" s="105"/>
      <c r="AL122" s="104" t="s">
        <v>111</v>
      </c>
      <c r="AM122" s="105"/>
      <c r="AN122" s="105"/>
      <c r="AO122" s="105"/>
      <c r="AP122" s="125"/>
      <c r="AQ122" s="104" t="s">
        <v>112</v>
      </c>
      <c r="AR122" s="105"/>
      <c r="AS122" s="105"/>
      <c r="AT122" s="105"/>
      <c r="AU122" s="155"/>
      <c r="AX122" s="11" t="s">
        <v>4</v>
      </c>
      <c r="AY122" s="398">
        <v>0.375</v>
      </c>
      <c r="AZ122" s="399"/>
      <c r="BA122" s="17" t="s">
        <v>3</v>
      </c>
      <c r="BB122" s="400">
        <v>0.39930555555555558</v>
      </c>
      <c r="BC122" s="398"/>
      <c r="BD122" s="432" t="str">
        <f>AX112</f>
        <v>ＦＣ石岡</v>
      </c>
      <c r="BE122" s="432"/>
      <c r="BF122" s="432"/>
      <c r="BG122" s="281">
        <v>0</v>
      </c>
      <c r="BH122" s="282"/>
      <c r="BI122" s="38" t="str">
        <f>IF(CN112="","-",IF(CN112=CN113,"PK","-"))</f>
        <v>-</v>
      </c>
      <c r="BJ122" s="38"/>
      <c r="BK122" s="277">
        <v>2</v>
      </c>
      <c r="BL122" s="432" t="str">
        <f>AX113</f>
        <v>石神ＳＳＳ</v>
      </c>
      <c r="BM122" s="432"/>
      <c r="BN122" s="433"/>
      <c r="BP122" s="364" t="str">
        <f>AX117</f>
        <v>バジェルボ・ブルサン</v>
      </c>
      <c r="BQ122" s="307"/>
      <c r="BR122" s="307"/>
      <c r="BS122" s="307" t="str">
        <f>AX118</f>
        <v>大袋ＦＣ</v>
      </c>
      <c r="BT122" s="307"/>
      <c r="BU122" s="307"/>
      <c r="BV122" s="307" t="str">
        <f>AX119</f>
        <v>栃木ＵＶＡ</v>
      </c>
      <c r="BW122" s="307"/>
      <c r="BX122" s="308"/>
      <c r="BY122" s="301"/>
      <c r="BZ122" s="302"/>
      <c r="CA122" s="302"/>
      <c r="CD122" s="173"/>
      <c r="CE122" s="105"/>
      <c r="CF122" s="105"/>
      <c r="CG122" s="104" t="s">
        <v>111</v>
      </c>
      <c r="CH122" s="105"/>
      <c r="CI122" s="105"/>
      <c r="CJ122" s="105"/>
      <c r="CK122" s="125"/>
      <c r="CL122" s="104" t="s">
        <v>112</v>
      </c>
      <c r="CM122" s="105"/>
      <c r="CN122" s="105"/>
      <c r="CO122" s="105"/>
      <c r="CP122" s="155"/>
    </row>
    <row r="123" spans="2:94" ht="21.75" customHeight="1" x14ac:dyDescent="0.15">
      <c r="C123" s="12" t="s">
        <v>5</v>
      </c>
      <c r="D123" s="294">
        <v>0.40277777777777773</v>
      </c>
      <c r="E123" s="369"/>
      <c r="F123" s="9" t="s">
        <v>3</v>
      </c>
      <c r="G123" s="293">
        <v>0.42708333333333331</v>
      </c>
      <c r="H123" s="294"/>
      <c r="I123" s="296" t="str">
        <f>C117</f>
        <v>IRK FC</v>
      </c>
      <c r="J123" s="296"/>
      <c r="K123" s="296"/>
      <c r="L123" s="265">
        <v>0</v>
      </c>
      <c r="M123" s="246"/>
      <c r="N123" s="24" t="str">
        <f>IF(AS117="","-",IF(AS117=AS118,"PK","-"))</f>
        <v>-</v>
      </c>
      <c r="O123" s="249"/>
      <c r="P123" s="268">
        <v>2</v>
      </c>
      <c r="Q123" s="296" t="str">
        <f>C118</f>
        <v>石神ＳＳＳ</v>
      </c>
      <c r="R123" s="296"/>
      <c r="S123" s="395"/>
      <c r="U123" s="377" t="str">
        <f>C112</f>
        <v>今市プログレス</v>
      </c>
      <c r="V123" s="296"/>
      <c r="W123" s="296"/>
      <c r="X123" s="296" t="str">
        <f>C113</f>
        <v>ロッサドールＪｒ</v>
      </c>
      <c r="Y123" s="296"/>
      <c r="Z123" s="296"/>
      <c r="AA123" s="296" t="str">
        <f>C114</f>
        <v>岩瀬 ＦＣ</v>
      </c>
      <c r="AB123" s="296"/>
      <c r="AC123" s="297"/>
      <c r="AD123" s="301"/>
      <c r="AE123" s="302"/>
      <c r="AF123" s="302"/>
      <c r="AG123" s="6"/>
      <c r="AH123" s="8"/>
      <c r="AI123" s="173"/>
      <c r="AJ123" s="105"/>
      <c r="AK123" s="105"/>
      <c r="AL123" s="105"/>
      <c r="AM123" s="105"/>
      <c r="AN123" s="105"/>
      <c r="AO123" s="105"/>
      <c r="AP123" s="125"/>
      <c r="AQ123" s="105"/>
      <c r="AR123" s="105"/>
      <c r="AS123" s="105"/>
      <c r="AT123" s="105"/>
      <c r="AU123" s="155"/>
      <c r="AX123" s="12" t="s">
        <v>5</v>
      </c>
      <c r="AY123" s="294">
        <v>0.40277777777777773</v>
      </c>
      <c r="AZ123" s="369"/>
      <c r="BA123" s="9" t="s">
        <v>3</v>
      </c>
      <c r="BB123" s="293">
        <v>0.42708333333333331</v>
      </c>
      <c r="BC123" s="294"/>
      <c r="BD123" s="296" t="str">
        <f>AX117</f>
        <v>バジェルボ・ブルサン</v>
      </c>
      <c r="BE123" s="296"/>
      <c r="BF123" s="296"/>
      <c r="BG123" s="283">
        <v>1</v>
      </c>
      <c r="BH123" s="284"/>
      <c r="BI123" s="24" t="str">
        <f>IF(CN117="","-",IF(CN117=CN118,"PK","-"))</f>
        <v>-</v>
      </c>
      <c r="BJ123" s="24"/>
      <c r="BK123" s="278">
        <v>1</v>
      </c>
      <c r="BL123" s="296" t="str">
        <f>AX118</f>
        <v>大袋ＦＣ</v>
      </c>
      <c r="BM123" s="296"/>
      <c r="BN123" s="395"/>
      <c r="BP123" s="377" t="str">
        <f>AX112</f>
        <v>ＦＣ石岡</v>
      </c>
      <c r="BQ123" s="296"/>
      <c r="BR123" s="296"/>
      <c r="BS123" s="296" t="str">
        <f>AX113</f>
        <v>石神ＳＳＳ</v>
      </c>
      <c r="BT123" s="296"/>
      <c r="BU123" s="296"/>
      <c r="BV123" s="296" t="str">
        <f>AX114</f>
        <v>真岡選抜ＥＡＳＴ</v>
      </c>
      <c r="BW123" s="296"/>
      <c r="BX123" s="297"/>
      <c r="BY123" s="301"/>
      <c r="BZ123" s="302"/>
      <c r="CA123" s="302"/>
      <c r="CD123" s="173"/>
      <c r="CE123" s="105"/>
      <c r="CF123" s="105"/>
      <c r="CG123" s="105"/>
      <c r="CH123" s="105"/>
      <c r="CI123" s="105"/>
      <c r="CJ123" s="105"/>
      <c r="CK123" s="125"/>
      <c r="CL123" s="105"/>
      <c r="CM123" s="105"/>
      <c r="CN123" s="105"/>
      <c r="CO123" s="105"/>
      <c r="CP123" s="155"/>
    </row>
    <row r="124" spans="2:94" ht="21.75" customHeight="1" x14ac:dyDescent="0.15">
      <c r="C124" s="12" t="s">
        <v>6</v>
      </c>
      <c r="D124" s="294">
        <v>0.43055555555555503</v>
      </c>
      <c r="E124" s="369"/>
      <c r="F124" s="9" t="s">
        <v>3</v>
      </c>
      <c r="G124" s="293">
        <v>0.45486111111111099</v>
      </c>
      <c r="H124" s="294"/>
      <c r="I124" s="296" t="str">
        <f>C112</f>
        <v>今市プログレス</v>
      </c>
      <c r="J124" s="296"/>
      <c r="K124" s="296"/>
      <c r="L124" s="265">
        <v>4</v>
      </c>
      <c r="M124" s="246"/>
      <c r="N124" s="24" t="str">
        <f>IF(AS112="","-",IF(AS112=AS114,"PK","-"))</f>
        <v>-</v>
      </c>
      <c r="O124" s="249"/>
      <c r="P124" s="268">
        <v>1</v>
      </c>
      <c r="Q124" s="296" t="str">
        <f>C114</f>
        <v>岩瀬 ＦＣ</v>
      </c>
      <c r="R124" s="296"/>
      <c r="S124" s="395"/>
      <c r="U124" s="377" t="str">
        <f>C119</f>
        <v>久喜東ＦＣ</v>
      </c>
      <c r="V124" s="296"/>
      <c r="W124" s="296"/>
      <c r="X124" s="296" t="str">
        <f>C117</f>
        <v>IRK FC</v>
      </c>
      <c r="Y124" s="296"/>
      <c r="Z124" s="296"/>
      <c r="AA124" s="296" t="str">
        <f>C118</f>
        <v>石神ＳＳＳ</v>
      </c>
      <c r="AB124" s="296"/>
      <c r="AC124" s="297"/>
      <c r="AD124" s="301"/>
      <c r="AE124" s="302"/>
      <c r="AF124" s="302"/>
      <c r="AG124" s="6"/>
      <c r="AH124" s="8"/>
      <c r="AI124" s="173"/>
      <c r="AJ124" s="105"/>
      <c r="AK124" s="105"/>
      <c r="AL124" s="105"/>
      <c r="AM124" s="105"/>
      <c r="AN124" s="105"/>
      <c r="AO124" s="105"/>
      <c r="AP124" s="125"/>
      <c r="AQ124" s="105"/>
      <c r="AR124" s="105"/>
      <c r="AS124" s="105"/>
      <c r="AT124" s="105"/>
      <c r="AU124" s="155"/>
      <c r="AX124" s="12" t="s">
        <v>6</v>
      </c>
      <c r="AY124" s="294">
        <v>0.43055555555555503</v>
      </c>
      <c r="AZ124" s="369"/>
      <c r="BA124" s="9" t="s">
        <v>3</v>
      </c>
      <c r="BB124" s="293">
        <v>0.45486111111111099</v>
      </c>
      <c r="BC124" s="294"/>
      <c r="BD124" s="296" t="str">
        <f>AX112</f>
        <v>ＦＣ石岡</v>
      </c>
      <c r="BE124" s="296"/>
      <c r="BF124" s="296"/>
      <c r="BG124" s="283">
        <v>1</v>
      </c>
      <c r="BH124" s="284"/>
      <c r="BI124" s="24" t="str">
        <f>IF(CN112="","-",IF(CN112=CN114,"PK","-"))</f>
        <v>-</v>
      </c>
      <c r="BJ124" s="24"/>
      <c r="BK124" s="278">
        <v>2</v>
      </c>
      <c r="BL124" s="296" t="str">
        <f>AX114</f>
        <v>真岡選抜ＥＡＳＴ</v>
      </c>
      <c r="BM124" s="296"/>
      <c r="BN124" s="395"/>
      <c r="BP124" s="377" t="str">
        <f>AX119</f>
        <v>栃木ＵＶＡ</v>
      </c>
      <c r="BQ124" s="296"/>
      <c r="BR124" s="296"/>
      <c r="BS124" s="296" t="str">
        <f>AX117</f>
        <v>バジェルボ・ブルサン</v>
      </c>
      <c r="BT124" s="296"/>
      <c r="BU124" s="296"/>
      <c r="BV124" s="296" t="str">
        <f>AX118</f>
        <v>大袋ＦＣ</v>
      </c>
      <c r="BW124" s="296"/>
      <c r="BX124" s="297"/>
      <c r="BY124" s="301"/>
      <c r="BZ124" s="302"/>
      <c r="CA124" s="302"/>
      <c r="CD124" s="173"/>
      <c r="CE124" s="105"/>
      <c r="CF124" s="105"/>
      <c r="CG124" s="105"/>
      <c r="CH124" s="105"/>
      <c r="CI124" s="105"/>
      <c r="CJ124" s="105"/>
      <c r="CK124" s="125"/>
      <c r="CL124" s="105"/>
      <c r="CM124" s="105"/>
      <c r="CN124" s="105"/>
      <c r="CO124" s="105"/>
      <c r="CP124" s="155"/>
    </row>
    <row r="125" spans="2:94" ht="21.75" customHeight="1" x14ac:dyDescent="0.15">
      <c r="C125" s="12" t="s">
        <v>7</v>
      </c>
      <c r="D125" s="294">
        <v>0.45833333333333298</v>
      </c>
      <c r="E125" s="369"/>
      <c r="F125" s="9" t="s">
        <v>3</v>
      </c>
      <c r="G125" s="293">
        <v>0.48263888888888901</v>
      </c>
      <c r="H125" s="294"/>
      <c r="I125" s="296" t="str">
        <f>C117</f>
        <v>IRK FC</v>
      </c>
      <c r="J125" s="296"/>
      <c r="K125" s="296"/>
      <c r="L125" s="265">
        <v>1</v>
      </c>
      <c r="M125" s="246"/>
      <c r="N125" s="24" t="str">
        <f>IF(AS117="","-",IF(AS117=AS119,"PK","-"))</f>
        <v>-</v>
      </c>
      <c r="O125" s="249"/>
      <c r="P125" s="268">
        <v>1</v>
      </c>
      <c r="Q125" s="296" t="str">
        <f>C119</f>
        <v>久喜東ＦＣ</v>
      </c>
      <c r="R125" s="296"/>
      <c r="S125" s="395"/>
      <c r="U125" s="377" t="str">
        <f>C114</f>
        <v>岩瀬 ＦＣ</v>
      </c>
      <c r="V125" s="296"/>
      <c r="W125" s="296"/>
      <c r="X125" s="296" t="str">
        <f>C112</f>
        <v>今市プログレス</v>
      </c>
      <c r="Y125" s="296"/>
      <c r="Z125" s="296"/>
      <c r="AA125" s="296" t="str">
        <f>C113</f>
        <v>ロッサドールＪｒ</v>
      </c>
      <c r="AB125" s="296"/>
      <c r="AC125" s="297"/>
      <c r="AD125" s="301"/>
      <c r="AE125" s="302"/>
      <c r="AF125" s="302"/>
      <c r="AG125" s="6"/>
      <c r="AH125" s="8"/>
      <c r="AI125" s="173"/>
      <c r="AJ125" s="105"/>
      <c r="AK125" s="105"/>
      <c r="AL125" s="105"/>
      <c r="AM125" s="105"/>
      <c r="AN125" s="105"/>
      <c r="AO125" s="105"/>
      <c r="AP125" s="125"/>
      <c r="AQ125" s="105"/>
      <c r="AR125" s="105"/>
      <c r="AS125" s="105"/>
      <c r="AT125" s="105"/>
      <c r="AU125" s="155"/>
      <c r="AX125" s="12" t="s">
        <v>7</v>
      </c>
      <c r="AY125" s="294">
        <v>0.45833333333333298</v>
      </c>
      <c r="AZ125" s="369"/>
      <c r="BA125" s="9" t="s">
        <v>3</v>
      </c>
      <c r="BB125" s="293">
        <v>0.48263888888888901</v>
      </c>
      <c r="BC125" s="294"/>
      <c r="BD125" s="296" t="str">
        <f>AX117</f>
        <v>バジェルボ・ブルサン</v>
      </c>
      <c r="BE125" s="296"/>
      <c r="BF125" s="296"/>
      <c r="BG125" s="283">
        <v>0</v>
      </c>
      <c r="BH125" s="284"/>
      <c r="BI125" s="24" t="str">
        <f>IF(CN117="","-",IF(CN117=CN119,"PK","-"))</f>
        <v>-</v>
      </c>
      <c r="BJ125" s="24"/>
      <c r="BK125" s="278">
        <v>1</v>
      </c>
      <c r="BL125" s="296" t="str">
        <f>AX119</f>
        <v>栃木ＵＶＡ</v>
      </c>
      <c r="BM125" s="296"/>
      <c r="BN125" s="395"/>
      <c r="BP125" s="377" t="str">
        <f>AX114</f>
        <v>真岡選抜ＥＡＳＴ</v>
      </c>
      <c r="BQ125" s="296"/>
      <c r="BR125" s="296"/>
      <c r="BS125" s="296" t="str">
        <f>AX112</f>
        <v>ＦＣ石岡</v>
      </c>
      <c r="BT125" s="296"/>
      <c r="BU125" s="296"/>
      <c r="BV125" s="296" t="str">
        <f>AX113</f>
        <v>石神ＳＳＳ</v>
      </c>
      <c r="BW125" s="296"/>
      <c r="BX125" s="297"/>
      <c r="BY125" s="301"/>
      <c r="BZ125" s="302"/>
      <c r="CA125" s="302"/>
      <c r="CD125" s="173"/>
      <c r="CE125" s="105"/>
      <c r="CF125" s="105"/>
      <c r="CG125" s="105"/>
      <c r="CH125" s="105"/>
      <c r="CI125" s="105"/>
      <c r="CJ125" s="105"/>
      <c r="CK125" s="125"/>
      <c r="CL125" s="105"/>
      <c r="CM125" s="105"/>
      <c r="CN125" s="105"/>
      <c r="CO125" s="105"/>
      <c r="CP125" s="155"/>
    </row>
    <row r="126" spans="2:94" ht="21.75" customHeight="1" x14ac:dyDescent="0.15">
      <c r="C126" s="12" t="s">
        <v>0</v>
      </c>
      <c r="D126" s="294">
        <v>0.48611111111111099</v>
      </c>
      <c r="E126" s="369"/>
      <c r="F126" s="9" t="s">
        <v>3</v>
      </c>
      <c r="G126" s="293">
        <v>0.51041666666666696</v>
      </c>
      <c r="H126" s="294"/>
      <c r="I126" s="296" t="str">
        <f>C113</f>
        <v>ロッサドールＪｒ</v>
      </c>
      <c r="J126" s="296"/>
      <c r="K126" s="296"/>
      <c r="L126" s="265">
        <v>6</v>
      </c>
      <c r="M126" s="246"/>
      <c r="N126" s="24" t="str">
        <f>IF(AS113="","-",IF(AS113=AS114,"PK","-"))</f>
        <v>-</v>
      </c>
      <c r="O126" s="249"/>
      <c r="P126" s="268">
        <v>0</v>
      </c>
      <c r="Q126" s="296" t="str">
        <f>C114</f>
        <v>岩瀬 ＦＣ</v>
      </c>
      <c r="R126" s="296"/>
      <c r="S126" s="395"/>
      <c r="U126" s="377" t="str">
        <f>C118</f>
        <v>石神ＳＳＳ</v>
      </c>
      <c r="V126" s="296"/>
      <c r="W126" s="296"/>
      <c r="X126" s="296" t="str">
        <f>C119</f>
        <v>久喜東ＦＣ</v>
      </c>
      <c r="Y126" s="296"/>
      <c r="Z126" s="296"/>
      <c r="AA126" s="296" t="str">
        <f>C117</f>
        <v>IRK FC</v>
      </c>
      <c r="AB126" s="296"/>
      <c r="AC126" s="297"/>
      <c r="AD126" s="301"/>
      <c r="AE126" s="302"/>
      <c r="AF126" s="302"/>
      <c r="AG126" s="6"/>
      <c r="AH126" s="8"/>
      <c r="AI126" s="173"/>
      <c r="AJ126" s="105"/>
      <c r="AK126" s="105"/>
      <c r="AL126" s="105"/>
      <c r="AM126" s="105"/>
      <c r="AN126" s="105"/>
      <c r="AO126" s="105"/>
      <c r="AP126" s="125"/>
      <c r="AQ126" s="105"/>
      <c r="AR126" s="105"/>
      <c r="AS126" s="105"/>
      <c r="AT126" s="105"/>
      <c r="AU126" s="155"/>
      <c r="AX126" s="12" t="s">
        <v>0</v>
      </c>
      <c r="AY126" s="294">
        <v>0.48611111111111099</v>
      </c>
      <c r="AZ126" s="369"/>
      <c r="BA126" s="9" t="s">
        <v>3</v>
      </c>
      <c r="BB126" s="293">
        <v>0.51041666666666696</v>
      </c>
      <c r="BC126" s="294"/>
      <c r="BD126" s="296" t="str">
        <f>AX113</f>
        <v>石神ＳＳＳ</v>
      </c>
      <c r="BE126" s="296"/>
      <c r="BF126" s="296"/>
      <c r="BG126" s="283">
        <v>0</v>
      </c>
      <c r="BH126" s="284"/>
      <c r="BI126" s="24" t="str">
        <f>IF(CN113="","-",IF(CN113=CN114,"PK","-"))</f>
        <v>-</v>
      </c>
      <c r="BJ126" s="24"/>
      <c r="BK126" s="278">
        <v>0</v>
      </c>
      <c r="BL126" s="296" t="str">
        <f>AX114</f>
        <v>真岡選抜ＥＡＳＴ</v>
      </c>
      <c r="BM126" s="296"/>
      <c r="BN126" s="395"/>
      <c r="BP126" s="377" t="str">
        <f>AX118</f>
        <v>大袋ＦＣ</v>
      </c>
      <c r="BQ126" s="296"/>
      <c r="BR126" s="296"/>
      <c r="BS126" s="296" t="str">
        <f>AX119</f>
        <v>栃木ＵＶＡ</v>
      </c>
      <c r="BT126" s="296"/>
      <c r="BU126" s="296"/>
      <c r="BV126" s="296" t="str">
        <f>AX117</f>
        <v>バジェルボ・ブルサン</v>
      </c>
      <c r="BW126" s="296"/>
      <c r="BX126" s="297"/>
      <c r="BY126" s="301"/>
      <c r="BZ126" s="302"/>
      <c r="CA126" s="302"/>
      <c r="CD126" s="173"/>
      <c r="CE126" s="105"/>
      <c r="CF126" s="105"/>
      <c r="CG126" s="105"/>
      <c r="CH126" s="105"/>
      <c r="CI126" s="105"/>
      <c r="CJ126" s="105"/>
      <c r="CK126" s="125"/>
      <c r="CL126" s="105"/>
      <c r="CM126" s="105"/>
      <c r="CN126" s="105"/>
      <c r="CO126" s="105"/>
      <c r="CP126" s="155"/>
    </row>
    <row r="127" spans="2:94" ht="21.75" customHeight="1" thickBot="1" x14ac:dyDescent="0.2">
      <c r="C127" s="13" t="s">
        <v>1</v>
      </c>
      <c r="D127" s="422">
        <v>0.51388888888888895</v>
      </c>
      <c r="E127" s="423"/>
      <c r="F127" s="18" t="s">
        <v>3</v>
      </c>
      <c r="G127" s="424">
        <v>0.53819444444444497</v>
      </c>
      <c r="H127" s="422"/>
      <c r="I127" s="397" t="str">
        <f>C118</f>
        <v>石神ＳＳＳ</v>
      </c>
      <c r="J127" s="397"/>
      <c r="K127" s="397"/>
      <c r="L127" s="266">
        <v>3</v>
      </c>
      <c r="M127" s="247"/>
      <c r="N127" s="26" t="str">
        <f>IF(AS118="","-",IF(AS118=AS119,"PK","-"))</f>
        <v>-</v>
      </c>
      <c r="O127" s="250"/>
      <c r="P127" s="269">
        <v>1</v>
      </c>
      <c r="Q127" s="397" t="str">
        <f>C119</f>
        <v>久喜東ＦＣ</v>
      </c>
      <c r="R127" s="397"/>
      <c r="S127" s="410"/>
      <c r="U127" s="396" t="str">
        <f>C113</f>
        <v>ロッサドールＪｒ</v>
      </c>
      <c r="V127" s="397"/>
      <c r="W127" s="397"/>
      <c r="X127" s="397" t="str">
        <f>C114</f>
        <v>岩瀬 ＦＣ</v>
      </c>
      <c r="Y127" s="397"/>
      <c r="Z127" s="397"/>
      <c r="AA127" s="397" t="str">
        <f>C112</f>
        <v>今市プログレス</v>
      </c>
      <c r="AB127" s="397"/>
      <c r="AC127" s="339"/>
      <c r="AD127" s="301"/>
      <c r="AE127" s="302"/>
      <c r="AF127" s="302"/>
      <c r="AG127" s="6"/>
      <c r="AH127" s="8"/>
      <c r="AI127" s="173"/>
      <c r="AJ127" s="105"/>
      <c r="AK127" s="105"/>
      <c r="AL127" s="105"/>
      <c r="AM127" s="105"/>
      <c r="AN127" s="105"/>
      <c r="AO127" s="105"/>
      <c r="AP127" s="125"/>
      <c r="AQ127" s="105"/>
      <c r="AR127" s="105"/>
      <c r="AS127" s="105"/>
      <c r="AT127" s="105"/>
      <c r="AU127" s="155"/>
      <c r="AX127" s="13" t="s">
        <v>1</v>
      </c>
      <c r="AY127" s="422">
        <v>0.51388888888888895</v>
      </c>
      <c r="AZ127" s="423"/>
      <c r="BA127" s="18" t="s">
        <v>3</v>
      </c>
      <c r="BB127" s="424">
        <v>0.53819444444444497</v>
      </c>
      <c r="BC127" s="422"/>
      <c r="BD127" s="397" t="str">
        <f>AX118</f>
        <v>大袋ＦＣ</v>
      </c>
      <c r="BE127" s="397"/>
      <c r="BF127" s="397"/>
      <c r="BG127" s="285">
        <v>1</v>
      </c>
      <c r="BH127" s="286"/>
      <c r="BI127" s="26" t="str">
        <f>IF(CN118="","-",IF(CN118=CN119,"PK","-"))</f>
        <v>-</v>
      </c>
      <c r="BJ127" s="26"/>
      <c r="BK127" s="276">
        <v>0</v>
      </c>
      <c r="BL127" s="397" t="str">
        <f>AX119</f>
        <v>栃木ＵＶＡ</v>
      </c>
      <c r="BM127" s="397"/>
      <c r="BN127" s="410"/>
      <c r="BP127" s="396" t="str">
        <f>AX113</f>
        <v>石神ＳＳＳ</v>
      </c>
      <c r="BQ127" s="397"/>
      <c r="BR127" s="397"/>
      <c r="BS127" s="397" t="str">
        <f>AX114</f>
        <v>真岡選抜ＥＡＳＴ</v>
      </c>
      <c r="BT127" s="397"/>
      <c r="BU127" s="397"/>
      <c r="BV127" s="397" t="str">
        <f>AX112</f>
        <v>ＦＣ石岡</v>
      </c>
      <c r="BW127" s="397"/>
      <c r="BX127" s="339"/>
      <c r="BY127" s="301"/>
      <c r="BZ127" s="302"/>
      <c r="CA127" s="302"/>
      <c r="CD127" s="173"/>
      <c r="CE127" s="105"/>
      <c r="CF127" s="105"/>
      <c r="CG127" s="105"/>
      <c r="CH127" s="105"/>
      <c r="CI127" s="105"/>
      <c r="CJ127" s="105"/>
      <c r="CK127" s="125"/>
      <c r="CL127" s="105"/>
      <c r="CM127" s="105"/>
      <c r="CN127" s="105"/>
      <c r="CO127" s="105"/>
      <c r="CP127" s="155"/>
    </row>
    <row r="128" spans="2:94" ht="21.75" customHeight="1" thickBot="1" x14ac:dyDescent="0.2">
      <c r="C128" s="6"/>
      <c r="D128" s="34"/>
      <c r="E128" s="34"/>
      <c r="F128" s="6"/>
      <c r="G128" s="34"/>
      <c r="H128" s="34"/>
      <c r="I128" s="8"/>
      <c r="J128" s="8"/>
      <c r="K128" s="8"/>
      <c r="L128" s="36"/>
      <c r="M128" s="36"/>
      <c r="N128" s="36"/>
      <c r="O128" s="36"/>
      <c r="P128" s="36"/>
      <c r="Q128" s="8"/>
      <c r="R128" s="8"/>
      <c r="S128" s="8"/>
      <c r="T128" s="1"/>
      <c r="U128" s="8"/>
      <c r="V128" s="8"/>
      <c r="W128" s="8"/>
      <c r="X128" s="8"/>
      <c r="Y128" s="8"/>
      <c r="Z128" s="8"/>
      <c r="AA128" s="8"/>
      <c r="AB128" s="8"/>
      <c r="AC128" s="8"/>
      <c r="AD128" s="6"/>
      <c r="AE128" s="6"/>
      <c r="AF128" s="6"/>
      <c r="AG128" s="6"/>
      <c r="AH128" s="8"/>
      <c r="AI128" s="173"/>
      <c r="AJ128" s="105"/>
      <c r="AK128" s="105"/>
      <c r="AL128" s="105"/>
      <c r="AM128" s="105"/>
      <c r="AN128" s="105"/>
      <c r="AO128" s="105"/>
      <c r="AP128" s="125"/>
      <c r="AQ128" s="105"/>
      <c r="AR128" s="105"/>
      <c r="AS128" s="105"/>
      <c r="AT128" s="105"/>
      <c r="AU128" s="155"/>
      <c r="AX128" s="6"/>
      <c r="AY128" s="34"/>
      <c r="AZ128" s="34"/>
      <c r="BA128" s="6"/>
      <c r="BB128" s="34"/>
      <c r="BC128" s="34"/>
      <c r="BD128" s="8"/>
      <c r="BE128" s="8"/>
      <c r="BF128" s="8"/>
      <c r="BG128" s="36"/>
      <c r="BH128" s="36"/>
      <c r="BI128" s="36"/>
      <c r="BJ128" s="36"/>
      <c r="BK128" s="36"/>
      <c r="BL128" s="8"/>
      <c r="BM128" s="8"/>
      <c r="BN128" s="8"/>
      <c r="BO128" s="1"/>
      <c r="BP128" s="8"/>
      <c r="BQ128" s="8"/>
      <c r="BR128" s="8"/>
      <c r="BS128" s="8"/>
      <c r="BT128" s="8"/>
      <c r="BU128" s="8"/>
      <c r="BV128" s="8"/>
      <c r="BW128" s="8"/>
      <c r="BX128" s="8"/>
      <c r="BY128" s="6"/>
      <c r="BZ128" s="6"/>
      <c r="CA128" s="6"/>
      <c r="CD128" s="173"/>
      <c r="CE128" s="105"/>
      <c r="CF128" s="105"/>
      <c r="CG128" s="105"/>
      <c r="CH128" s="105"/>
      <c r="CI128" s="105"/>
      <c r="CJ128" s="105"/>
      <c r="CK128" s="125"/>
      <c r="CL128" s="105"/>
      <c r="CM128" s="105"/>
      <c r="CN128" s="105"/>
      <c r="CO128" s="105"/>
      <c r="CP128" s="155"/>
    </row>
    <row r="129" spans="2:94" ht="21.75" customHeight="1" x14ac:dyDescent="0.15">
      <c r="C129" s="442" t="s">
        <v>47</v>
      </c>
      <c r="D129" s="442"/>
      <c r="E129" s="442"/>
      <c r="F129" s="450" t="str">
        <f>C117</f>
        <v>IRK FC</v>
      </c>
      <c r="G129" s="450"/>
      <c r="H129" s="450"/>
      <c r="I129" s="454" t="s">
        <v>48</v>
      </c>
      <c r="J129" s="454"/>
      <c r="K129" s="454"/>
      <c r="L129" s="454"/>
      <c r="M129" s="454"/>
      <c r="N129" s="454"/>
      <c r="O129" s="454"/>
      <c r="P129" s="454"/>
      <c r="Q129" s="454"/>
      <c r="R129" s="454"/>
      <c r="S129" s="454"/>
      <c r="T129" s="39"/>
      <c r="U129" s="425" t="s">
        <v>49</v>
      </c>
      <c r="V129" s="425"/>
      <c r="W129" s="425"/>
      <c r="X129" s="425"/>
      <c r="Y129" s="425"/>
      <c r="Z129" s="425"/>
      <c r="AA129" s="425"/>
      <c r="AB129" s="425"/>
      <c r="AC129" s="425"/>
      <c r="AD129" s="425"/>
      <c r="AE129" s="425"/>
      <c r="AF129" s="425"/>
      <c r="AG129" s="77"/>
      <c r="AH129" s="39"/>
      <c r="AI129" s="174"/>
      <c r="AJ129" s="203"/>
      <c r="AK129" s="213"/>
      <c r="AL129" s="214" t="s">
        <v>114</v>
      </c>
      <c r="AM129" s="204"/>
      <c r="AN129" s="213"/>
      <c r="AO129" s="214" t="s">
        <v>115</v>
      </c>
      <c r="AP129" s="205"/>
      <c r="AQ129" s="206"/>
      <c r="AR129" s="106"/>
      <c r="AS129" s="106"/>
      <c r="AT129" s="106"/>
      <c r="AU129" s="175"/>
      <c r="AX129" s="442" t="s">
        <v>47</v>
      </c>
      <c r="AY129" s="442"/>
      <c r="AZ129" s="442"/>
      <c r="BA129" s="450" t="str">
        <f>AX117</f>
        <v>バジェルボ・ブルサン</v>
      </c>
      <c r="BB129" s="450"/>
      <c r="BC129" s="450"/>
      <c r="BD129" s="454" t="s">
        <v>48</v>
      </c>
      <c r="BE129" s="454"/>
      <c r="BF129" s="454"/>
      <c r="BG129" s="454"/>
      <c r="BH129" s="454"/>
      <c r="BI129" s="454"/>
      <c r="BJ129" s="454"/>
      <c r="BK129" s="454"/>
      <c r="BL129" s="454"/>
      <c r="BM129" s="454"/>
      <c r="BN129" s="454"/>
      <c r="BO129" s="39"/>
      <c r="BP129" s="425" t="s">
        <v>49</v>
      </c>
      <c r="BQ129" s="425"/>
      <c r="BR129" s="425"/>
      <c r="BS129" s="425"/>
      <c r="BT129" s="425"/>
      <c r="BU129" s="425"/>
      <c r="BV129" s="425"/>
      <c r="BW129" s="425"/>
      <c r="BX129" s="425"/>
      <c r="BY129" s="425"/>
      <c r="BZ129" s="425"/>
      <c r="CA129" s="425"/>
      <c r="CD129" s="174"/>
      <c r="CE129" s="203"/>
      <c r="CF129" s="213"/>
      <c r="CG129" s="214" t="s">
        <v>114</v>
      </c>
      <c r="CH129" s="204"/>
      <c r="CI129" s="213"/>
      <c r="CJ129" s="214" t="s">
        <v>115</v>
      </c>
      <c r="CK129" s="205"/>
      <c r="CL129" s="206"/>
      <c r="CM129" s="106"/>
      <c r="CN129" s="106"/>
      <c r="CO129" s="106"/>
      <c r="CP129" s="175"/>
    </row>
    <row r="130" spans="2:94" ht="21.75" customHeight="1" x14ac:dyDescent="0.15">
      <c r="C130" s="454" t="s">
        <v>50</v>
      </c>
      <c r="D130" s="454"/>
      <c r="E130" s="454"/>
      <c r="F130" s="454"/>
      <c r="G130" s="454"/>
      <c r="H130" s="454"/>
      <c r="I130" s="454"/>
      <c r="J130" s="454"/>
      <c r="K130" s="454"/>
      <c r="L130" s="454"/>
      <c r="M130" s="454"/>
      <c r="N130" s="454"/>
      <c r="O130" s="454"/>
      <c r="P130" s="454"/>
      <c r="Q130" s="454"/>
      <c r="R130" s="454"/>
      <c r="S130" s="454"/>
      <c r="T130" s="39"/>
      <c r="U130" s="39"/>
      <c r="V130" s="39"/>
      <c r="W130" s="39"/>
      <c r="X130" s="39"/>
      <c r="Y130" s="39"/>
      <c r="Z130" s="39"/>
      <c r="AA130" s="39"/>
      <c r="AB130" s="39"/>
      <c r="AC130" s="39"/>
      <c r="AD130" s="39"/>
      <c r="AE130" s="39"/>
      <c r="AF130" s="39"/>
      <c r="AG130" s="39"/>
      <c r="AH130" s="39"/>
      <c r="AI130" s="174"/>
      <c r="AJ130" s="215" t="s">
        <v>113</v>
      </c>
      <c r="AK130" s="216" t="s">
        <v>116</v>
      </c>
      <c r="AL130" s="217" t="s">
        <v>117</v>
      </c>
      <c r="AM130" s="218"/>
      <c r="AN130" s="219"/>
      <c r="AO130" s="217" t="s">
        <v>118</v>
      </c>
      <c r="AP130" s="137"/>
      <c r="AQ130" s="220"/>
      <c r="AR130" s="106"/>
      <c r="AS130" s="106"/>
      <c r="AT130" s="106"/>
      <c r="AU130" s="175"/>
      <c r="AX130" s="454" t="s">
        <v>50</v>
      </c>
      <c r="AY130" s="454"/>
      <c r="AZ130" s="454"/>
      <c r="BA130" s="454"/>
      <c r="BB130" s="454"/>
      <c r="BC130" s="454"/>
      <c r="BD130" s="454"/>
      <c r="BE130" s="454"/>
      <c r="BF130" s="454"/>
      <c r="BG130" s="454"/>
      <c r="BH130" s="454"/>
      <c r="BI130" s="454"/>
      <c r="BJ130" s="454"/>
      <c r="BK130" s="454"/>
      <c r="BL130" s="454"/>
      <c r="BM130" s="454"/>
      <c r="BN130" s="454"/>
      <c r="BO130" s="39"/>
      <c r="BP130" s="39"/>
      <c r="BQ130" s="39"/>
      <c r="BR130" s="39"/>
      <c r="BS130" s="39"/>
      <c r="BT130" s="39"/>
      <c r="BU130" s="39"/>
      <c r="BV130" s="39"/>
      <c r="BW130" s="39"/>
      <c r="BX130" s="39"/>
      <c r="BY130" s="39"/>
      <c r="BZ130" s="39"/>
      <c r="CA130" s="39"/>
      <c r="CD130" s="174"/>
      <c r="CE130" s="215" t="s">
        <v>113</v>
      </c>
      <c r="CF130" s="216" t="s">
        <v>116</v>
      </c>
      <c r="CG130" s="217" t="s">
        <v>117</v>
      </c>
      <c r="CH130" s="218"/>
      <c r="CI130" s="219"/>
      <c r="CJ130" s="217" t="s">
        <v>118</v>
      </c>
      <c r="CK130" s="137"/>
      <c r="CL130" s="220"/>
      <c r="CM130" s="106"/>
      <c r="CN130" s="106"/>
      <c r="CO130" s="106"/>
      <c r="CP130" s="175"/>
    </row>
    <row r="131" spans="2:94" ht="21.75" customHeight="1" x14ac:dyDescent="0.15">
      <c r="C131" s="37"/>
      <c r="D131" s="6" t="s">
        <v>51</v>
      </c>
      <c r="E131" s="362" t="str">
        <f>C117</f>
        <v>IRK FC</v>
      </c>
      <c r="F131" s="362"/>
      <c r="G131" s="362"/>
      <c r="H131" s="358" t="s">
        <v>81</v>
      </c>
      <c r="I131" s="359"/>
      <c r="J131" s="359"/>
      <c r="K131" s="359"/>
      <c r="L131" s="359"/>
      <c r="M131" s="359"/>
      <c r="N131" s="359"/>
      <c r="O131" s="359"/>
      <c r="P131" s="359"/>
      <c r="Q131" s="359"/>
      <c r="R131" s="359"/>
      <c r="S131" s="359"/>
      <c r="U131" s="319" t="s">
        <v>82</v>
      </c>
      <c r="V131" s="319"/>
      <c r="W131" s="319"/>
      <c r="X131" s="319"/>
      <c r="Y131" s="362" t="s">
        <v>52</v>
      </c>
      <c r="Z131" s="362"/>
      <c r="AA131" s="362" t="s">
        <v>53</v>
      </c>
      <c r="AB131" s="362"/>
      <c r="AC131" s="362" t="s">
        <v>53</v>
      </c>
      <c r="AD131" s="362"/>
      <c r="AE131" s="362" t="s">
        <v>52</v>
      </c>
      <c r="AF131" s="362"/>
      <c r="AG131" s="76"/>
      <c r="AH131" s="80"/>
      <c r="AI131" s="176"/>
      <c r="AJ131" s="209">
        <f>AJ136</f>
        <v>3</v>
      </c>
      <c r="AK131" s="211">
        <f>IF(AJ131=1,2,IF(AJ131=2,3,IF(AJ131=3,1)))</f>
        <v>1</v>
      </c>
      <c r="AL131" s="135" t="str">
        <f>IF(Z112="","",INDEX(C112:C114,MATCH(AK131,Z112:Z114,0),1))</f>
        <v>ロッサドールＪｒ</v>
      </c>
      <c r="AM131" s="133"/>
      <c r="AN131" s="109"/>
      <c r="AO131" s="135" t="str">
        <f>IF(Z117="","",INDEX(C117:C119,MATCH(AK131,Z117:Z119,0),1))</f>
        <v>石神ＳＳＳ</v>
      </c>
      <c r="AP131" s="139"/>
      <c r="AQ131" s="134"/>
      <c r="AR131" s="177"/>
      <c r="AS131" s="177"/>
      <c r="AT131" s="177"/>
      <c r="AU131" s="179"/>
      <c r="AX131" s="37"/>
      <c r="AY131" s="6" t="s">
        <v>51</v>
      </c>
      <c r="AZ131" s="362" t="str">
        <f>AX117</f>
        <v>バジェルボ・ブルサン</v>
      </c>
      <c r="BA131" s="362"/>
      <c r="BB131" s="362"/>
      <c r="BC131" s="358" t="s">
        <v>81</v>
      </c>
      <c r="BD131" s="359"/>
      <c r="BE131" s="359"/>
      <c r="BF131" s="359"/>
      <c r="BG131" s="359"/>
      <c r="BH131" s="359"/>
      <c r="BI131" s="359"/>
      <c r="BJ131" s="359"/>
      <c r="BK131" s="359"/>
      <c r="BL131" s="359"/>
      <c r="BM131" s="359"/>
      <c r="BN131" s="359"/>
      <c r="BP131" s="319" t="s">
        <v>82</v>
      </c>
      <c r="BQ131" s="319"/>
      <c r="BR131" s="319"/>
      <c r="BS131" s="319"/>
      <c r="BT131" s="362" t="s">
        <v>52</v>
      </c>
      <c r="BU131" s="362"/>
      <c r="BV131" s="362" t="s">
        <v>53</v>
      </c>
      <c r="BW131" s="362"/>
      <c r="BX131" s="362" t="s">
        <v>53</v>
      </c>
      <c r="BY131" s="362"/>
      <c r="BZ131" s="362" t="s">
        <v>52</v>
      </c>
      <c r="CA131" s="362"/>
      <c r="CD131" s="176"/>
      <c r="CE131" s="209">
        <f>CE136</f>
        <v>3</v>
      </c>
      <c r="CF131" s="211">
        <f>IF(CE131=1,2,IF(CE131=2,3,IF(CE131=3,1)))</f>
        <v>1</v>
      </c>
      <c r="CG131" s="135" t="str">
        <f>IF(BU112="","",INDEX(AX112:AX114,MATCH(CF131,BU112:BU114,0),1))</f>
        <v>石神ＳＳＳ</v>
      </c>
      <c r="CH131" s="133"/>
      <c r="CI131" s="109"/>
      <c r="CJ131" s="135" t="str">
        <f>IF(BU117="","",INDEX(AX117:AX119,MATCH(CF131,BU117:BU119,0),1))</f>
        <v>大袋ＦＣ</v>
      </c>
      <c r="CK131" s="139"/>
      <c r="CL131" s="134"/>
      <c r="CM131" s="177"/>
      <c r="CN131" s="177"/>
      <c r="CO131" s="177"/>
      <c r="CP131" s="179"/>
    </row>
    <row r="132" spans="2:94" ht="21.75" customHeight="1" x14ac:dyDescent="0.15">
      <c r="C132" s="37"/>
      <c r="D132" s="37"/>
      <c r="E132" s="362" t="str">
        <f>C117</f>
        <v>IRK FC</v>
      </c>
      <c r="F132" s="362"/>
      <c r="G132" s="362"/>
      <c r="H132" s="358" t="s">
        <v>83</v>
      </c>
      <c r="I132" s="359"/>
      <c r="J132" s="359"/>
      <c r="K132" s="359"/>
      <c r="L132" s="359"/>
      <c r="M132" s="359"/>
      <c r="N132" s="359"/>
      <c r="O132" s="359"/>
      <c r="P132" s="359"/>
      <c r="Q132" s="359"/>
      <c r="R132" s="359"/>
      <c r="S132" s="359"/>
      <c r="U132" s="319" t="s">
        <v>84</v>
      </c>
      <c r="V132" s="319"/>
      <c r="W132" s="319"/>
      <c r="X132" s="319"/>
      <c r="Y132" s="362" t="s">
        <v>54</v>
      </c>
      <c r="Z132" s="362"/>
      <c r="AA132" s="362" t="s">
        <v>55</v>
      </c>
      <c r="AB132" s="362"/>
      <c r="AC132" s="362" t="s">
        <v>85</v>
      </c>
      <c r="AD132" s="362"/>
      <c r="AE132" s="362" t="s">
        <v>54</v>
      </c>
      <c r="AF132" s="362"/>
      <c r="AG132" s="76"/>
      <c r="AH132" s="80"/>
      <c r="AI132" s="176"/>
      <c r="AJ132" s="209">
        <f>AJ137</f>
        <v>2</v>
      </c>
      <c r="AK132" s="211">
        <f>IF(AJ132=1,2,IF(AJ132=2,3,IF(AJ132=3,1)))</f>
        <v>3</v>
      </c>
      <c r="AL132" s="135" t="str">
        <f>IF(Z112="","",INDEX(C112:C114,MATCH(AK132,Z112:Z114,0),1))</f>
        <v>岩瀬 ＦＣ</v>
      </c>
      <c r="AM132" s="133"/>
      <c r="AN132" s="109"/>
      <c r="AO132" s="135" t="str">
        <f>IF(Z117="","",INDEX(C117:C119,MATCH(AK132,Z117:Z119,0),1))</f>
        <v>IRK FC</v>
      </c>
      <c r="AP132" s="139"/>
      <c r="AQ132" s="134"/>
      <c r="AR132" s="177"/>
      <c r="AS132" s="177"/>
      <c r="AT132" s="177"/>
      <c r="AU132" s="179"/>
      <c r="AX132" s="37"/>
      <c r="AY132" s="37"/>
      <c r="AZ132" s="362" t="str">
        <f>AX117</f>
        <v>バジェルボ・ブルサン</v>
      </c>
      <c r="BA132" s="362"/>
      <c r="BB132" s="362"/>
      <c r="BC132" s="358" t="s">
        <v>83</v>
      </c>
      <c r="BD132" s="359"/>
      <c r="BE132" s="359"/>
      <c r="BF132" s="359"/>
      <c r="BG132" s="359"/>
      <c r="BH132" s="359"/>
      <c r="BI132" s="359"/>
      <c r="BJ132" s="359"/>
      <c r="BK132" s="359"/>
      <c r="BL132" s="359"/>
      <c r="BM132" s="359"/>
      <c r="BN132" s="359"/>
      <c r="BP132" s="319" t="s">
        <v>84</v>
      </c>
      <c r="BQ132" s="319"/>
      <c r="BR132" s="319"/>
      <c r="BS132" s="319"/>
      <c r="BT132" s="362" t="s">
        <v>54</v>
      </c>
      <c r="BU132" s="362"/>
      <c r="BV132" s="362" t="s">
        <v>55</v>
      </c>
      <c r="BW132" s="362"/>
      <c r="BX132" s="362" t="s">
        <v>85</v>
      </c>
      <c r="BY132" s="362"/>
      <c r="BZ132" s="362" t="s">
        <v>54</v>
      </c>
      <c r="CA132" s="362"/>
      <c r="CD132" s="176"/>
      <c r="CE132" s="209">
        <f>CE137</f>
        <v>2</v>
      </c>
      <c r="CF132" s="211">
        <f>IF(CE132=1,2,IF(CE132=2,3,IF(CE132=3,1)))</f>
        <v>3</v>
      </c>
      <c r="CG132" s="135" t="str">
        <f>IF(BU112="","",INDEX(AX112:AX114,MATCH(CF132,BU112:BU114,0),1))</f>
        <v>ＦＣ石岡</v>
      </c>
      <c r="CH132" s="133"/>
      <c r="CI132" s="109"/>
      <c r="CJ132" s="135" t="str">
        <f>IF(BU117="","",INDEX(AX117:AX119,MATCH(CF132,BU117:BU119,0),1))</f>
        <v>バジェルボ・ブルサン</v>
      </c>
      <c r="CK132" s="139"/>
      <c r="CL132" s="134"/>
      <c r="CM132" s="177"/>
      <c r="CN132" s="177"/>
      <c r="CO132" s="177"/>
      <c r="CP132" s="179"/>
    </row>
    <row r="133" spans="2:94" ht="21.75" customHeight="1" thickBot="1" x14ac:dyDescent="0.2">
      <c r="C133" s="40"/>
      <c r="D133" s="40"/>
      <c r="E133" s="295" t="str">
        <f>C117</f>
        <v>IRK FC</v>
      </c>
      <c r="F133" s="295"/>
      <c r="G133" s="295"/>
      <c r="H133" s="416" t="s">
        <v>86</v>
      </c>
      <c r="I133" s="417"/>
      <c r="J133" s="417"/>
      <c r="K133" s="417"/>
      <c r="L133" s="417"/>
      <c r="M133" s="417"/>
      <c r="N133" s="417"/>
      <c r="O133" s="417"/>
      <c r="P133" s="417"/>
      <c r="Q133" s="417"/>
      <c r="R133" s="417"/>
      <c r="S133" s="417"/>
      <c r="T133" s="5"/>
      <c r="U133" s="319" t="s">
        <v>87</v>
      </c>
      <c r="V133" s="319"/>
      <c r="W133" s="319"/>
      <c r="X133" s="319"/>
      <c r="Y133" s="362" t="s">
        <v>56</v>
      </c>
      <c r="Z133" s="362"/>
      <c r="AA133" s="362" t="s">
        <v>57</v>
      </c>
      <c r="AB133" s="362"/>
      <c r="AC133" s="362" t="s">
        <v>88</v>
      </c>
      <c r="AD133" s="362"/>
      <c r="AE133" s="362" t="s">
        <v>56</v>
      </c>
      <c r="AF133" s="362"/>
      <c r="AG133" s="76"/>
      <c r="AH133" s="80"/>
      <c r="AI133" s="176"/>
      <c r="AJ133" s="210">
        <f>AJ138</f>
        <v>1</v>
      </c>
      <c r="AK133" s="212">
        <f>IF(AJ133=1,2,IF(AJ133=2,3,IF(AJ133=3,1)))</f>
        <v>2</v>
      </c>
      <c r="AL133" s="208" t="str">
        <f>IF(Z112="","",INDEX(C112:C114,MATCH(AK133,Z112:Z114,0),1))</f>
        <v>今市プログレス</v>
      </c>
      <c r="AM133" s="123"/>
      <c r="AN133" s="107"/>
      <c r="AO133" s="208" t="str">
        <f>IF(Z117="","",INDEX(C117:C119,MATCH(AK133,Z117:Z119,0),1))</f>
        <v>久喜東ＦＣ</v>
      </c>
      <c r="AP133" s="224"/>
      <c r="AQ133" s="180"/>
      <c r="AR133" s="177"/>
      <c r="AS133" s="177"/>
      <c r="AT133" s="177"/>
      <c r="AU133" s="179"/>
      <c r="AX133" s="40"/>
      <c r="AY133" s="40"/>
      <c r="AZ133" s="295" t="str">
        <f>AX117</f>
        <v>バジェルボ・ブルサン</v>
      </c>
      <c r="BA133" s="295"/>
      <c r="BB133" s="295"/>
      <c r="BC133" s="416" t="s">
        <v>86</v>
      </c>
      <c r="BD133" s="417"/>
      <c r="BE133" s="417"/>
      <c r="BF133" s="417"/>
      <c r="BG133" s="417"/>
      <c r="BH133" s="417"/>
      <c r="BI133" s="417"/>
      <c r="BJ133" s="417"/>
      <c r="BK133" s="417"/>
      <c r="BL133" s="417"/>
      <c r="BM133" s="417"/>
      <c r="BN133" s="417"/>
      <c r="BO133" s="5"/>
      <c r="BP133" s="319" t="s">
        <v>87</v>
      </c>
      <c r="BQ133" s="319"/>
      <c r="BR133" s="319"/>
      <c r="BS133" s="319"/>
      <c r="BT133" s="362" t="s">
        <v>56</v>
      </c>
      <c r="BU133" s="362"/>
      <c r="BV133" s="362" t="s">
        <v>57</v>
      </c>
      <c r="BW133" s="362"/>
      <c r="BX133" s="362" t="s">
        <v>88</v>
      </c>
      <c r="BY133" s="362"/>
      <c r="BZ133" s="362" t="s">
        <v>56</v>
      </c>
      <c r="CA133" s="362"/>
      <c r="CD133" s="176"/>
      <c r="CE133" s="210">
        <f>CE138</f>
        <v>1</v>
      </c>
      <c r="CF133" s="212">
        <f>IF(CE133=1,2,IF(CE133=2,3,IF(CE133=3,1)))</f>
        <v>2</v>
      </c>
      <c r="CG133" s="208" t="str">
        <f>IF(BU112="","",INDEX(AX112:AX114,MATCH(CF133,BU112:BU114,0),1))</f>
        <v>真岡選抜ＥＡＳＴ</v>
      </c>
      <c r="CH133" s="123"/>
      <c r="CI133" s="107"/>
      <c r="CJ133" s="208" t="str">
        <f>IF(BU117="","",INDEX(AX117:AX119,MATCH(CF133,BU117:BU119,0),1))</f>
        <v>栃木ＵＶＡ</v>
      </c>
      <c r="CK133" s="224"/>
      <c r="CL133" s="180"/>
      <c r="CM133" s="177"/>
      <c r="CN133" s="177"/>
      <c r="CO133" s="177"/>
      <c r="CP133" s="179"/>
    </row>
    <row r="134" spans="2:94" ht="21.75" customHeight="1" thickBot="1" x14ac:dyDescent="0.2">
      <c r="C134" s="40"/>
      <c r="D134" s="40"/>
      <c r="E134" s="80"/>
      <c r="F134" s="80"/>
      <c r="G134" s="80"/>
      <c r="H134" s="81"/>
      <c r="I134" s="82"/>
      <c r="J134" s="82"/>
      <c r="K134" s="82"/>
      <c r="L134" s="82"/>
      <c r="M134" s="82"/>
      <c r="N134" s="82"/>
      <c r="O134" s="82"/>
      <c r="P134" s="82"/>
      <c r="Q134" s="82"/>
      <c r="R134" s="82"/>
      <c r="S134" s="82"/>
      <c r="T134" s="5"/>
      <c r="U134" s="40"/>
      <c r="V134" s="40"/>
      <c r="W134" s="40"/>
      <c r="X134" s="40"/>
      <c r="Y134" s="76"/>
      <c r="Z134" s="76"/>
      <c r="AA134" s="76"/>
      <c r="AB134" s="76"/>
      <c r="AC134" s="76"/>
      <c r="AD134" s="76"/>
      <c r="AE134" s="76"/>
      <c r="AF134" s="76"/>
      <c r="AG134" s="76"/>
      <c r="AH134" s="80"/>
      <c r="AI134" s="176"/>
      <c r="AJ134" s="177"/>
      <c r="AK134" s="177"/>
      <c r="AL134" s="177"/>
      <c r="AM134" s="125"/>
      <c r="AN134" s="177"/>
      <c r="AO134" s="177"/>
      <c r="AP134" s="178"/>
      <c r="AQ134" s="177"/>
      <c r="AR134" s="177"/>
      <c r="AS134" s="177"/>
      <c r="AT134" s="177"/>
      <c r="AU134" s="179"/>
      <c r="AX134" s="40"/>
      <c r="AY134" s="40"/>
      <c r="AZ134" s="80"/>
      <c r="BA134" s="80"/>
      <c r="BB134" s="80"/>
      <c r="BC134" s="81"/>
      <c r="BD134" s="82"/>
      <c r="BE134" s="82"/>
      <c r="BF134" s="82"/>
      <c r="BG134" s="82"/>
      <c r="BH134" s="82"/>
      <c r="BI134" s="82"/>
      <c r="BJ134" s="82"/>
      <c r="BK134" s="82"/>
      <c r="BL134" s="82"/>
      <c r="BM134" s="82"/>
      <c r="BN134" s="82"/>
      <c r="BO134" s="5"/>
      <c r="BP134" s="40"/>
      <c r="BQ134" s="40"/>
      <c r="BR134" s="40"/>
      <c r="BS134" s="40"/>
      <c r="BT134" s="76"/>
      <c r="BU134" s="76"/>
      <c r="BV134" s="76"/>
      <c r="BW134" s="76"/>
      <c r="BX134" s="76"/>
      <c r="BY134" s="76"/>
      <c r="BZ134" s="76"/>
      <c r="CA134" s="76"/>
      <c r="CD134" s="176"/>
      <c r="CE134" s="177"/>
      <c r="CF134" s="177"/>
      <c r="CG134" s="177"/>
      <c r="CH134" s="125"/>
      <c r="CI134" s="177"/>
      <c r="CJ134" s="177"/>
      <c r="CK134" s="178"/>
      <c r="CL134" s="177"/>
      <c r="CM134" s="177"/>
      <c r="CN134" s="177"/>
      <c r="CO134" s="177"/>
      <c r="CP134" s="179"/>
    </row>
    <row r="135" spans="2:94" ht="21.75" customHeight="1" thickBot="1" x14ac:dyDescent="0.2">
      <c r="C135" s="16" t="s">
        <v>12</v>
      </c>
      <c r="D135" s="350" t="s">
        <v>13</v>
      </c>
      <c r="E135" s="350"/>
      <c r="F135" s="350"/>
      <c r="G135" s="350"/>
      <c r="H135" s="350"/>
      <c r="I135" s="350" t="s">
        <v>14</v>
      </c>
      <c r="J135" s="350"/>
      <c r="K135" s="350"/>
      <c r="L135" s="350" t="s">
        <v>15</v>
      </c>
      <c r="M135" s="350"/>
      <c r="N135" s="350"/>
      <c r="O135" s="350"/>
      <c r="P135" s="350"/>
      <c r="Q135" s="350" t="s">
        <v>14</v>
      </c>
      <c r="R135" s="350"/>
      <c r="S135" s="363"/>
      <c r="T135" s="4"/>
      <c r="U135" s="448" t="s">
        <v>45</v>
      </c>
      <c r="V135" s="375"/>
      <c r="W135" s="375"/>
      <c r="X135" s="375" t="s">
        <v>46</v>
      </c>
      <c r="Y135" s="375"/>
      <c r="Z135" s="375"/>
      <c r="AA135" s="375" t="s">
        <v>46</v>
      </c>
      <c r="AB135" s="375"/>
      <c r="AC135" s="435"/>
      <c r="AD135" s="426"/>
      <c r="AE135" s="427"/>
      <c r="AF135" s="428"/>
      <c r="AG135" s="8"/>
      <c r="AH135" s="8"/>
      <c r="AI135" s="173"/>
      <c r="AJ135" s="150" t="s">
        <v>98</v>
      </c>
      <c r="AK135" s="130" t="s">
        <v>99</v>
      </c>
      <c r="AL135" s="151"/>
      <c r="AM135" s="152" t="s">
        <v>100</v>
      </c>
      <c r="AN135" s="131"/>
      <c r="AO135" s="131"/>
      <c r="AP135" s="153"/>
      <c r="AQ135" s="131"/>
      <c r="AR135" s="132"/>
      <c r="AS135" s="173"/>
      <c r="AT135" s="105"/>
      <c r="AU135" s="155"/>
      <c r="AX135" s="16" t="s">
        <v>12</v>
      </c>
      <c r="AY135" s="350" t="s">
        <v>13</v>
      </c>
      <c r="AZ135" s="350"/>
      <c r="BA135" s="350"/>
      <c r="BB135" s="350"/>
      <c r="BC135" s="350"/>
      <c r="BD135" s="350" t="s">
        <v>14</v>
      </c>
      <c r="BE135" s="350"/>
      <c r="BF135" s="350"/>
      <c r="BG135" s="350" t="s">
        <v>15</v>
      </c>
      <c r="BH135" s="350"/>
      <c r="BI135" s="350"/>
      <c r="BJ135" s="350"/>
      <c r="BK135" s="350"/>
      <c r="BL135" s="350" t="s">
        <v>14</v>
      </c>
      <c r="BM135" s="350"/>
      <c r="BN135" s="363"/>
      <c r="BO135" s="4"/>
      <c r="BP135" s="448" t="s">
        <v>45</v>
      </c>
      <c r="BQ135" s="375"/>
      <c r="BR135" s="375"/>
      <c r="BS135" s="375" t="s">
        <v>46</v>
      </c>
      <c r="BT135" s="375"/>
      <c r="BU135" s="375"/>
      <c r="BV135" s="375" t="s">
        <v>46</v>
      </c>
      <c r="BW135" s="375"/>
      <c r="BX135" s="435"/>
      <c r="BY135" s="426"/>
      <c r="BZ135" s="427"/>
      <c r="CA135" s="428"/>
      <c r="CD135" s="173"/>
      <c r="CE135" s="150" t="s">
        <v>98</v>
      </c>
      <c r="CF135" s="130" t="s">
        <v>99</v>
      </c>
      <c r="CG135" s="151"/>
      <c r="CH135" s="152" t="s">
        <v>100</v>
      </c>
      <c r="CI135" s="131"/>
      <c r="CJ135" s="131"/>
      <c r="CK135" s="153"/>
      <c r="CL135" s="131"/>
      <c r="CM135" s="131"/>
      <c r="CN135" s="173"/>
      <c r="CO135" s="105"/>
      <c r="CP135" s="155"/>
    </row>
    <row r="136" spans="2:94" ht="21.75" customHeight="1" x14ac:dyDescent="0.15">
      <c r="C136" s="19" t="s">
        <v>58</v>
      </c>
      <c r="D136" s="398">
        <v>0.54166666666666663</v>
      </c>
      <c r="E136" s="399"/>
      <c r="F136" s="17" t="s">
        <v>3</v>
      </c>
      <c r="G136" s="400">
        <v>0.56597222222222221</v>
      </c>
      <c r="H136" s="398"/>
      <c r="I136" s="404" t="str">
        <f>C117</f>
        <v>IRK FC</v>
      </c>
      <c r="J136" s="405"/>
      <c r="K136" s="406"/>
      <c r="L136" s="270">
        <v>5</v>
      </c>
      <c r="M136" s="251"/>
      <c r="N136" s="241" t="str">
        <f>IF(L136="","-",IF(L136=P136,"PK","-"))</f>
        <v>-</v>
      </c>
      <c r="O136" s="251"/>
      <c r="P136" s="273">
        <v>0</v>
      </c>
      <c r="Q136" s="404" t="str">
        <f>IF(Z112="","",INDEX(C112:C114,MATCH(AJ136,Z112:Z114,0),1))</f>
        <v>岩瀬 ＦＣ</v>
      </c>
      <c r="R136" s="405"/>
      <c r="S136" s="407"/>
      <c r="T136" s="5"/>
      <c r="U136" s="451" t="str">
        <f>AL131</f>
        <v>ロッサドールＪｒ</v>
      </c>
      <c r="V136" s="429"/>
      <c r="W136" s="429"/>
      <c r="X136" s="429" t="str">
        <f>AO131</f>
        <v>石神ＳＳＳ</v>
      </c>
      <c r="Y136" s="429"/>
      <c r="Z136" s="429"/>
      <c r="AA136" s="429" t="str">
        <f>X136</f>
        <v>石神ＳＳＳ</v>
      </c>
      <c r="AB136" s="429"/>
      <c r="AC136" s="429"/>
      <c r="AD136" s="298"/>
      <c r="AE136" s="299"/>
      <c r="AF136" s="300"/>
      <c r="AG136" s="8"/>
      <c r="AH136" s="8"/>
      <c r="AI136" s="173"/>
      <c r="AJ136" s="154">
        <f>Z117</f>
        <v>3</v>
      </c>
      <c r="AK136" s="128">
        <f>IF(AJ136=1,1,IF(AJ136=2,3,IF(AJ136=3,5)))</f>
        <v>5</v>
      </c>
      <c r="AL136" s="126">
        <f>AK136+1</f>
        <v>6</v>
      </c>
      <c r="AM136" s="230" t="str">
        <f>I136</f>
        <v>IRK FC</v>
      </c>
      <c r="AN136" s="231"/>
      <c r="AO136" s="225">
        <f>IF(L136="","",IF(L136+M136&gt;P136+O136,AK136,AL136))</f>
        <v>5</v>
      </c>
      <c r="AP136" s="147">
        <f>IF(L136="","",IF(L136+M136&lt;P136+O136,AK136,AL136))</f>
        <v>6</v>
      </c>
      <c r="AQ136" s="125" t="str">
        <f>Q136</f>
        <v>岩瀬 ＦＣ</v>
      </c>
      <c r="AR136" s="155"/>
      <c r="AS136" s="173"/>
      <c r="AT136" s="105"/>
      <c r="AU136" s="155"/>
      <c r="AX136" s="19" t="s">
        <v>58</v>
      </c>
      <c r="AY136" s="398">
        <v>0.54166666666666663</v>
      </c>
      <c r="AZ136" s="399"/>
      <c r="BA136" s="17" t="s">
        <v>3</v>
      </c>
      <c r="BB136" s="400">
        <v>0.56597222222222221</v>
      </c>
      <c r="BC136" s="398"/>
      <c r="BD136" s="404" t="str">
        <f>AX117</f>
        <v>バジェルボ・ブルサン</v>
      </c>
      <c r="BE136" s="405"/>
      <c r="BF136" s="406"/>
      <c r="BG136" s="287">
        <v>0</v>
      </c>
      <c r="BH136" s="241"/>
      <c r="BI136" s="241" t="str">
        <f>IF(BG136="","-",IF(BG136=BK136,"PK","-"))</f>
        <v>-</v>
      </c>
      <c r="BJ136" s="241"/>
      <c r="BK136" s="288">
        <v>1</v>
      </c>
      <c r="BL136" s="404" t="str">
        <f>IF(BU112="","",INDEX(AX112:AX114,MATCH(CE136,BU112:BU114,0),1))</f>
        <v>ＦＣ石岡</v>
      </c>
      <c r="BM136" s="405"/>
      <c r="BN136" s="407"/>
      <c r="BO136" s="5"/>
      <c r="BP136" s="451" t="str">
        <f>CG131</f>
        <v>石神ＳＳＳ</v>
      </c>
      <c r="BQ136" s="429"/>
      <c r="BR136" s="429"/>
      <c r="BS136" s="429" t="str">
        <f>CJ131</f>
        <v>大袋ＦＣ</v>
      </c>
      <c r="BT136" s="429"/>
      <c r="BU136" s="429"/>
      <c r="BV136" s="429" t="str">
        <f>BS136</f>
        <v>大袋ＦＣ</v>
      </c>
      <c r="BW136" s="429"/>
      <c r="BX136" s="429"/>
      <c r="BY136" s="298"/>
      <c r="BZ136" s="299"/>
      <c r="CA136" s="300"/>
      <c r="CD136" s="173"/>
      <c r="CE136" s="154">
        <f>BU117</f>
        <v>3</v>
      </c>
      <c r="CF136" s="128">
        <f>IF(CE136=1,1,IF(CE136=2,3,IF(CE136=3,5)))</f>
        <v>5</v>
      </c>
      <c r="CG136" s="126">
        <f>CF136+1</f>
        <v>6</v>
      </c>
      <c r="CH136" s="230" t="str">
        <f>BD136</f>
        <v>バジェルボ・ブルサン</v>
      </c>
      <c r="CI136" s="231"/>
      <c r="CJ136" s="225">
        <f>IF(BG136="","",IF(BG136+BH136&gt;BK136+BJ136,CF136,CG136))</f>
        <v>6</v>
      </c>
      <c r="CK136" s="147">
        <f>IF(BG136="","",IF(BG136+BH136&lt;BK136+BJ136,CF136,CG136))</f>
        <v>5</v>
      </c>
      <c r="CL136" s="125" t="str">
        <f>BL136</f>
        <v>ＦＣ石岡</v>
      </c>
      <c r="CM136" s="105"/>
      <c r="CN136" s="173"/>
      <c r="CO136" s="105"/>
      <c r="CP136" s="155"/>
    </row>
    <row r="137" spans="2:94" ht="21.75" customHeight="1" x14ac:dyDescent="0.15">
      <c r="C137" s="10" t="s">
        <v>59</v>
      </c>
      <c r="D137" s="294">
        <v>0.56944444444444442</v>
      </c>
      <c r="E137" s="369"/>
      <c r="F137" s="9" t="s">
        <v>3</v>
      </c>
      <c r="G137" s="293">
        <v>0.59375</v>
      </c>
      <c r="H137" s="294"/>
      <c r="I137" s="297" t="str">
        <f>IF(Z117="","",INDEX(C117:C119,MATCH(AJ137,Z117:Z119,0),1))</f>
        <v>久喜東ＦＣ</v>
      </c>
      <c r="J137" s="360"/>
      <c r="K137" s="361"/>
      <c r="L137" s="271">
        <v>1</v>
      </c>
      <c r="M137" s="252">
        <v>0</v>
      </c>
      <c r="N137" s="242" t="str">
        <f>IF(L137="","-",IF(L137=P137,"PK","-"))</f>
        <v>PK</v>
      </c>
      <c r="O137" s="252">
        <v>2</v>
      </c>
      <c r="P137" s="274">
        <v>1</v>
      </c>
      <c r="Q137" s="297" t="str">
        <f>IF(Z112="","",INDEX(C112:C114,MATCH(AJ137,Z112:Z114,0),1))</f>
        <v>今市プログレス</v>
      </c>
      <c r="R137" s="360"/>
      <c r="S137" s="403"/>
      <c r="T137" s="5"/>
      <c r="U137" s="377" t="str">
        <f>AL132</f>
        <v>岩瀬 ＦＣ</v>
      </c>
      <c r="V137" s="296"/>
      <c r="W137" s="296"/>
      <c r="X137" s="296" t="str">
        <f>AO132</f>
        <v>IRK FC</v>
      </c>
      <c r="Y137" s="296"/>
      <c r="Z137" s="296"/>
      <c r="AA137" s="296" t="str">
        <f>X137</f>
        <v>IRK FC</v>
      </c>
      <c r="AB137" s="296"/>
      <c r="AC137" s="296"/>
      <c r="AD137" s="298"/>
      <c r="AE137" s="299"/>
      <c r="AF137" s="300"/>
      <c r="AG137" s="8"/>
      <c r="AH137" s="8"/>
      <c r="AI137" s="173"/>
      <c r="AJ137" s="156">
        <f>IF(AJ136=2,3,IF(AJ136=1,3,IF(AJ136=3,2)))</f>
        <v>2</v>
      </c>
      <c r="AK137" s="138">
        <f>IF(AJ137=1,1,IF(AJ137=2,3,IF(AJ137=3,5)))</f>
        <v>3</v>
      </c>
      <c r="AL137" s="109">
        <f>AK137+1</f>
        <v>4</v>
      </c>
      <c r="AM137" s="232" t="str">
        <f>I137</f>
        <v>久喜東ＦＣ</v>
      </c>
      <c r="AN137" s="233"/>
      <c r="AO137" s="226">
        <f>IF(L137="","",IF(L137+M137&gt;P137+O137,AK137,AL137))</f>
        <v>4</v>
      </c>
      <c r="AP137" s="148">
        <f>IF(L137="","",IF(L137+M137&lt;P137+O137,AK137,AL137))</f>
        <v>3</v>
      </c>
      <c r="AQ137" s="139" t="str">
        <f>Q137</f>
        <v>今市プログレス</v>
      </c>
      <c r="AR137" s="134"/>
      <c r="AS137" s="173"/>
      <c r="AT137" s="105"/>
      <c r="AU137" s="155"/>
      <c r="AX137" s="10" t="s">
        <v>59</v>
      </c>
      <c r="AY137" s="294">
        <v>0.56944444444444442</v>
      </c>
      <c r="AZ137" s="369"/>
      <c r="BA137" s="9" t="s">
        <v>3</v>
      </c>
      <c r="BB137" s="293">
        <v>0.59375</v>
      </c>
      <c r="BC137" s="294"/>
      <c r="BD137" s="297" t="str">
        <f>IF(BU117="","",INDEX(AX117:AX119,MATCH(CE137,BU117:BU119,0),1))</f>
        <v>栃木ＵＶＡ</v>
      </c>
      <c r="BE137" s="360"/>
      <c r="BF137" s="361"/>
      <c r="BG137" s="35">
        <v>0</v>
      </c>
      <c r="BH137" s="242"/>
      <c r="BI137" s="242" t="str">
        <f>IF(BG137="","-",IF(BG137=BK137,"PK","-"))</f>
        <v>-</v>
      </c>
      <c r="BJ137" s="242"/>
      <c r="BK137" s="25">
        <v>3</v>
      </c>
      <c r="BL137" s="297" t="str">
        <f>IF(BU112="","",INDEX(AX112:AX114,MATCH(CE137,BU112:BU114,0),1))</f>
        <v>真岡選抜ＥＡＳＴ</v>
      </c>
      <c r="BM137" s="360"/>
      <c r="BN137" s="403"/>
      <c r="BO137" s="5"/>
      <c r="BP137" s="377" t="str">
        <f>CG132</f>
        <v>ＦＣ石岡</v>
      </c>
      <c r="BQ137" s="296"/>
      <c r="BR137" s="296"/>
      <c r="BS137" s="296" t="str">
        <f>CJ132</f>
        <v>バジェルボ・ブルサン</v>
      </c>
      <c r="BT137" s="296"/>
      <c r="BU137" s="296"/>
      <c r="BV137" s="296" t="str">
        <f>BS137</f>
        <v>バジェルボ・ブルサン</v>
      </c>
      <c r="BW137" s="296"/>
      <c r="BX137" s="296"/>
      <c r="BY137" s="298"/>
      <c r="BZ137" s="299"/>
      <c r="CA137" s="300"/>
      <c r="CD137" s="173"/>
      <c r="CE137" s="156">
        <f>IF(CE136=2,3,IF(CE136=1,3,IF(CE136=3,2)))</f>
        <v>2</v>
      </c>
      <c r="CF137" s="138">
        <f>IF(CE137=1,1,IF(CE137=2,3,IF(CE137=3,5)))</f>
        <v>3</v>
      </c>
      <c r="CG137" s="109">
        <f>CF137+1</f>
        <v>4</v>
      </c>
      <c r="CH137" s="232" t="str">
        <f>BD137</f>
        <v>栃木ＵＶＡ</v>
      </c>
      <c r="CI137" s="233"/>
      <c r="CJ137" s="226">
        <f>IF(BG137="","",IF(BG137+BH137&gt;BK137+BJ137,CF137,CG137))</f>
        <v>4</v>
      </c>
      <c r="CK137" s="148">
        <f>IF(BG137="","",IF(BG137+BH137&lt;BK137+BJ137,CF137,CG137))</f>
        <v>3</v>
      </c>
      <c r="CL137" s="139" t="str">
        <f>BL137</f>
        <v>真岡選抜ＥＡＳＴ</v>
      </c>
      <c r="CM137" s="133"/>
      <c r="CN137" s="173"/>
      <c r="CO137" s="105"/>
      <c r="CP137" s="155"/>
    </row>
    <row r="138" spans="2:94" ht="21.75" customHeight="1" thickBot="1" x14ac:dyDescent="0.2">
      <c r="C138" s="15" t="s">
        <v>60</v>
      </c>
      <c r="D138" s="422">
        <v>0.59722222222222199</v>
      </c>
      <c r="E138" s="423"/>
      <c r="F138" s="18" t="s">
        <v>3</v>
      </c>
      <c r="G138" s="424">
        <v>0.62152777777777801</v>
      </c>
      <c r="H138" s="422"/>
      <c r="I138" s="339" t="str">
        <f>IF(Z117="","",INDEX(C117:C119,MATCH(AJ138,Z117:Z119,0),1))</f>
        <v>石神ＳＳＳ</v>
      </c>
      <c r="J138" s="340"/>
      <c r="K138" s="455"/>
      <c r="L138" s="272">
        <v>2</v>
      </c>
      <c r="M138" s="250">
        <v>2</v>
      </c>
      <c r="N138" s="26" t="str">
        <f>IF(L138="","-",IF(L138=P138,"PK","-"))</f>
        <v>PK</v>
      </c>
      <c r="O138" s="250">
        <v>3</v>
      </c>
      <c r="P138" s="275">
        <v>2</v>
      </c>
      <c r="Q138" s="339" t="str">
        <f>IF(Z112="","",INDEX(C112:C114,MATCH(AJ138,Z112:Z114,0),1))</f>
        <v>ロッサドールＪｒ</v>
      </c>
      <c r="R138" s="340"/>
      <c r="S138" s="341"/>
      <c r="T138" s="5"/>
      <c r="U138" s="396" t="str">
        <f>AL133</f>
        <v>今市プログレス</v>
      </c>
      <c r="V138" s="397"/>
      <c r="W138" s="397"/>
      <c r="X138" s="397" t="str">
        <f>AO133</f>
        <v>久喜東ＦＣ</v>
      </c>
      <c r="Y138" s="397"/>
      <c r="Z138" s="397"/>
      <c r="AA138" s="397" t="str">
        <f>X138</f>
        <v>久喜東ＦＣ</v>
      </c>
      <c r="AB138" s="397"/>
      <c r="AC138" s="397"/>
      <c r="AD138" s="298"/>
      <c r="AE138" s="299"/>
      <c r="AF138" s="300"/>
      <c r="AG138" s="8"/>
      <c r="AH138" s="8"/>
      <c r="AI138" s="173"/>
      <c r="AJ138" s="157">
        <f>IF(AJ136=2,1,IF(AJ136=1,2,IF(AJ136=3,1)))</f>
        <v>1</v>
      </c>
      <c r="AK138" s="129">
        <f>IF(AJ138=1,1,IF(AJ138=2,3,IF(AJ138=3,5)))</f>
        <v>1</v>
      </c>
      <c r="AL138" s="127">
        <f>AK138+1</f>
        <v>2</v>
      </c>
      <c r="AM138" s="234" t="str">
        <f>I138</f>
        <v>石神ＳＳＳ</v>
      </c>
      <c r="AN138" s="235"/>
      <c r="AO138" s="227">
        <f>IF(L138="","",IF(L138+M138&gt;P138+O138,AK138,AL138))</f>
        <v>2</v>
      </c>
      <c r="AP138" s="149">
        <f>IF(L138="","",IF(L138+M138&lt;P138+O138,AK138,AL138))</f>
        <v>1</v>
      </c>
      <c r="AQ138" s="137" t="str">
        <f>Q138</f>
        <v>ロッサドールＪｒ</v>
      </c>
      <c r="AR138" s="158"/>
      <c r="AS138" s="173"/>
      <c r="AT138" s="105"/>
      <c r="AU138" s="155"/>
      <c r="AX138" s="15" t="s">
        <v>60</v>
      </c>
      <c r="AY138" s="422">
        <v>0.59722222222222199</v>
      </c>
      <c r="AZ138" s="423"/>
      <c r="BA138" s="18" t="s">
        <v>3</v>
      </c>
      <c r="BB138" s="424">
        <v>0.62152777777777801</v>
      </c>
      <c r="BC138" s="422"/>
      <c r="BD138" s="339" t="str">
        <f>IF(BU117="","",INDEX(AX117:AX119,MATCH(CE138,BU117:BU119,0),1))</f>
        <v>大袋ＦＣ</v>
      </c>
      <c r="BE138" s="340"/>
      <c r="BF138" s="455"/>
      <c r="BG138" s="28">
        <v>0</v>
      </c>
      <c r="BH138" s="26"/>
      <c r="BI138" s="26" t="str">
        <f>IF(BG138="","-",IF(BG138=BK138,"PK","-"))</f>
        <v>-</v>
      </c>
      <c r="BJ138" s="26"/>
      <c r="BK138" s="27">
        <v>3</v>
      </c>
      <c r="BL138" s="339" t="str">
        <f>IF(BU112="","",INDEX(AX112:AX114,MATCH(CE138,BU112:BU114,0),1))</f>
        <v>石神ＳＳＳ</v>
      </c>
      <c r="BM138" s="340"/>
      <c r="BN138" s="341"/>
      <c r="BO138" s="5"/>
      <c r="BP138" s="396" t="str">
        <f>CG133</f>
        <v>真岡選抜ＥＡＳＴ</v>
      </c>
      <c r="BQ138" s="397"/>
      <c r="BR138" s="397"/>
      <c r="BS138" s="397" t="str">
        <f>CJ133</f>
        <v>栃木ＵＶＡ</v>
      </c>
      <c r="BT138" s="397"/>
      <c r="BU138" s="397"/>
      <c r="BV138" s="397" t="str">
        <f>BS138</f>
        <v>栃木ＵＶＡ</v>
      </c>
      <c r="BW138" s="397"/>
      <c r="BX138" s="397"/>
      <c r="BY138" s="298"/>
      <c r="BZ138" s="299"/>
      <c r="CA138" s="300"/>
      <c r="CD138" s="173"/>
      <c r="CE138" s="157">
        <f>IF(CE136=2,1,IF(CE136=1,2,IF(CE136=3,1)))</f>
        <v>1</v>
      </c>
      <c r="CF138" s="129">
        <f>IF(CE138=1,1,IF(CE138=2,3,IF(CE138=3,5)))</f>
        <v>1</v>
      </c>
      <c r="CG138" s="127">
        <f>CF138+1</f>
        <v>2</v>
      </c>
      <c r="CH138" s="234" t="str">
        <f>BD138</f>
        <v>大袋ＦＣ</v>
      </c>
      <c r="CI138" s="235"/>
      <c r="CJ138" s="227">
        <f>IF(BG138="","",IF(BG138+BH138&gt;BK138+BJ138,CF138,CG138))</f>
        <v>2</v>
      </c>
      <c r="CK138" s="149">
        <f>IF(BG138="","",IF(BG138+BH138&lt;BK138+BJ138,CF138,CG138))</f>
        <v>1</v>
      </c>
      <c r="CL138" s="137" t="str">
        <f>BL138</f>
        <v>石神ＳＳＳ</v>
      </c>
      <c r="CM138" s="136"/>
      <c r="CN138" s="173"/>
      <c r="CO138" s="105"/>
      <c r="CP138" s="155"/>
    </row>
    <row r="139" spans="2:94" ht="21.75" customHeight="1" x14ac:dyDescent="0.15">
      <c r="AI139" s="159"/>
      <c r="AJ139" s="159"/>
      <c r="AK139" s="160"/>
      <c r="AL139" s="160"/>
      <c r="AM139" s="232" t="str">
        <f>AQ136</f>
        <v>岩瀬 ＦＣ</v>
      </c>
      <c r="AN139" s="236"/>
      <c r="AO139" s="228">
        <f>AP136</f>
        <v>6</v>
      </c>
      <c r="AP139" s="125"/>
      <c r="AQ139" s="160"/>
      <c r="AR139" s="161"/>
      <c r="AS139" s="159"/>
      <c r="AT139" s="160"/>
      <c r="AU139" s="161"/>
      <c r="CD139" s="159"/>
      <c r="CE139" s="159"/>
      <c r="CF139" s="160"/>
      <c r="CG139" s="160"/>
      <c r="CH139" s="232" t="str">
        <f>CL136</f>
        <v>ＦＣ石岡</v>
      </c>
      <c r="CI139" s="236"/>
      <c r="CJ139" s="228">
        <f>CK136</f>
        <v>5</v>
      </c>
      <c r="CK139" s="125"/>
      <c r="CL139" s="160"/>
      <c r="CM139" s="160"/>
      <c r="CN139" s="159"/>
      <c r="CO139" s="160"/>
      <c r="CP139" s="161"/>
    </row>
    <row r="140" spans="2:94" ht="24" x14ac:dyDescent="0.15">
      <c r="B140" s="449" t="str">
        <f>B74</f>
        <v>第 7 回 栃木県近隣サッカー大会 （Ｕ-12）</v>
      </c>
      <c r="C140" s="449"/>
      <c r="D140" s="449"/>
      <c r="E140" s="449"/>
      <c r="F140" s="449"/>
      <c r="G140" s="449"/>
      <c r="H140" s="449"/>
      <c r="I140" s="449"/>
      <c r="J140" s="449"/>
      <c r="K140" s="449"/>
      <c r="L140" s="449"/>
      <c r="M140" s="449"/>
      <c r="N140" s="449"/>
      <c r="O140" s="449"/>
      <c r="P140" s="449"/>
      <c r="Q140" s="449"/>
      <c r="R140" s="449"/>
      <c r="S140" s="449"/>
      <c r="T140" s="449"/>
      <c r="U140" s="449"/>
      <c r="V140" s="449"/>
      <c r="W140" s="449"/>
      <c r="X140" s="449"/>
      <c r="Y140" s="449"/>
      <c r="Z140" s="449"/>
      <c r="AA140" s="449"/>
      <c r="AB140" s="449"/>
      <c r="AC140" s="449"/>
      <c r="AD140" s="449"/>
      <c r="AE140" s="449"/>
      <c r="AF140" s="449"/>
      <c r="AG140" s="14"/>
      <c r="AH140" s="21"/>
      <c r="AI140" s="162"/>
      <c r="AJ140" s="162"/>
      <c r="AK140" s="163"/>
      <c r="AL140" s="163"/>
      <c r="AM140" s="232" t="str">
        <f>AQ137</f>
        <v>今市プログレス</v>
      </c>
      <c r="AN140" s="237"/>
      <c r="AO140" s="228">
        <f>AP137</f>
        <v>3</v>
      </c>
      <c r="AP140" s="164"/>
      <c r="AQ140" s="163"/>
      <c r="AR140" s="165"/>
      <c r="AS140" s="162"/>
      <c r="AT140" s="163"/>
      <c r="AU140" s="165"/>
      <c r="AW140" s="449" t="str">
        <f>AV74</f>
        <v>第 7 回 栃木県近隣サッカー大会 （Ｕ-12）</v>
      </c>
      <c r="AX140" s="449"/>
      <c r="AY140" s="449"/>
      <c r="AZ140" s="449"/>
      <c r="BA140" s="449"/>
      <c r="BB140" s="449"/>
      <c r="BC140" s="449"/>
      <c r="BD140" s="449"/>
      <c r="BE140" s="449"/>
      <c r="BF140" s="449"/>
      <c r="BG140" s="449"/>
      <c r="BH140" s="449"/>
      <c r="BI140" s="449"/>
      <c r="BJ140" s="449"/>
      <c r="BK140" s="449"/>
      <c r="BL140" s="449"/>
      <c r="BM140" s="449"/>
      <c r="BN140" s="449"/>
      <c r="BO140" s="449"/>
      <c r="BP140" s="449"/>
      <c r="BQ140" s="449"/>
      <c r="BR140" s="449"/>
      <c r="BS140" s="449"/>
      <c r="BT140" s="449"/>
      <c r="BU140" s="449"/>
      <c r="BV140" s="449"/>
      <c r="BW140" s="449"/>
      <c r="BX140" s="449"/>
      <c r="BY140" s="449"/>
      <c r="BZ140" s="449"/>
      <c r="CA140" s="449"/>
      <c r="CD140" s="162"/>
      <c r="CE140" s="162"/>
      <c r="CF140" s="163"/>
      <c r="CG140" s="163"/>
      <c r="CH140" s="232" t="str">
        <f>CL137</f>
        <v>真岡選抜ＥＡＳＴ</v>
      </c>
      <c r="CI140" s="237"/>
      <c r="CJ140" s="228">
        <f>CK137</f>
        <v>3</v>
      </c>
      <c r="CK140" s="164"/>
      <c r="CL140" s="163"/>
      <c r="CM140" s="163"/>
      <c r="CN140" s="162"/>
      <c r="CO140" s="163"/>
      <c r="CP140" s="165"/>
    </row>
    <row r="141" spans="2:94" ht="19.5" customHeight="1" thickBot="1" x14ac:dyDescent="0.2">
      <c r="F141" s="14"/>
      <c r="G141" s="14"/>
      <c r="H141" s="14"/>
      <c r="I141" s="14"/>
      <c r="J141" s="14"/>
      <c r="K141" s="14"/>
      <c r="L141" s="14"/>
      <c r="M141" s="14"/>
      <c r="N141" s="14"/>
      <c r="O141" s="14"/>
      <c r="P141" s="14"/>
      <c r="Q141" s="14"/>
      <c r="R141" s="14"/>
      <c r="S141" s="14"/>
      <c r="T141" s="14"/>
      <c r="U141" s="14"/>
      <c r="Y141" s="316" t="str">
        <f>G14</f>
        <v>≪１日目組み合わせ≫</v>
      </c>
      <c r="Z141" s="316"/>
      <c r="AA141" s="316"/>
      <c r="AB141" s="316"/>
      <c r="AC141" s="316"/>
      <c r="AD141" s="316"/>
      <c r="AE141" s="412" t="str">
        <f>L14</f>
        <v xml:space="preserve"> （12/21）</v>
      </c>
      <c r="AF141" s="412"/>
      <c r="AG141" s="412"/>
      <c r="AH141" s="94"/>
      <c r="AI141" s="166"/>
      <c r="AJ141" s="166"/>
      <c r="AK141" s="167"/>
      <c r="AL141" s="167"/>
      <c r="AM141" s="238" t="str">
        <f>AQ138</f>
        <v>ロッサドールＪｒ</v>
      </c>
      <c r="AN141" s="239"/>
      <c r="AO141" s="229">
        <f>AP138</f>
        <v>1</v>
      </c>
      <c r="AP141" s="168"/>
      <c r="AQ141" s="167"/>
      <c r="AR141" s="169"/>
      <c r="AS141" s="166"/>
      <c r="AT141" s="167"/>
      <c r="AU141" s="169"/>
      <c r="BA141" s="14"/>
      <c r="BB141" s="14"/>
      <c r="BC141" s="14"/>
      <c r="BD141" s="14"/>
      <c r="BE141" s="14"/>
      <c r="BF141" s="14"/>
      <c r="BG141" s="14"/>
      <c r="BH141" s="14"/>
      <c r="BI141" s="14"/>
      <c r="BJ141" s="14"/>
      <c r="BK141" s="14"/>
      <c r="BL141" s="14"/>
      <c r="BM141" s="14"/>
      <c r="BN141" s="14"/>
      <c r="BO141" s="14"/>
      <c r="BP141" s="14"/>
      <c r="BQ141" s="75"/>
      <c r="BR141" s="75"/>
      <c r="BS141" s="75"/>
      <c r="BT141" s="316" t="str">
        <f>BB14</f>
        <v>≪2日目組み合わせ≫</v>
      </c>
      <c r="BU141" s="316"/>
      <c r="BV141" s="316"/>
      <c r="BW141" s="316"/>
      <c r="BX141" s="316"/>
      <c r="BY141" s="316"/>
      <c r="BZ141" s="412" t="str">
        <f>BG14</f>
        <v>（12/22）</v>
      </c>
      <c r="CA141" s="412"/>
      <c r="CB141" s="412"/>
      <c r="CD141" s="166"/>
      <c r="CE141" s="166"/>
      <c r="CF141" s="167"/>
      <c r="CG141" s="167"/>
      <c r="CH141" s="238" t="str">
        <f>CL138</f>
        <v>石神ＳＳＳ</v>
      </c>
      <c r="CI141" s="239"/>
      <c r="CJ141" s="229">
        <f>CK138</f>
        <v>1</v>
      </c>
      <c r="CK141" s="168"/>
      <c r="CL141" s="167"/>
      <c r="CM141" s="167"/>
      <c r="CN141" s="166"/>
      <c r="CO141" s="167"/>
      <c r="CP141" s="169"/>
    </row>
    <row r="142" spans="2:94" ht="21.95" customHeight="1" x14ac:dyDescent="0.15">
      <c r="B142" s="430" t="str">
        <f>G17</f>
        <v>真岡市鬼怒自然 Ｃ</v>
      </c>
      <c r="C142" s="430"/>
      <c r="D142" s="430"/>
      <c r="E142" s="430"/>
      <c r="F142" s="430"/>
      <c r="G142" s="430"/>
      <c r="H142" s="430"/>
      <c r="I142" s="430"/>
      <c r="J142" s="430"/>
      <c r="K142" s="430"/>
      <c r="L142" s="430"/>
      <c r="M142" s="430"/>
      <c r="N142" s="430"/>
      <c r="O142" s="430"/>
      <c r="P142" s="430"/>
      <c r="Q142" s="430"/>
      <c r="R142" s="430"/>
      <c r="S142" s="430"/>
      <c r="T142" s="430"/>
      <c r="U142" s="430"/>
      <c r="V142" s="430"/>
      <c r="W142" s="430"/>
      <c r="X142" s="430"/>
      <c r="Y142" s="430"/>
      <c r="Z142" s="430"/>
      <c r="AA142" s="430"/>
      <c r="AB142" s="430"/>
      <c r="AC142" s="430"/>
      <c r="AD142" s="430"/>
      <c r="AE142" s="430"/>
      <c r="AF142" s="430"/>
      <c r="AG142" s="20"/>
      <c r="AH142" s="20"/>
      <c r="AI142" s="102"/>
      <c r="AJ142" s="102"/>
      <c r="AK142" s="102"/>
      <c r="AL142" s="102"/>
      <c r="AM142" s="102"/>
      <c r="AN142" s="102"/>
      <c r="AO142" s="102"/>
      <c r="AP142" s="145"/>
      <c r="AQ142" s="102"/>
      <c r="AR142" s="102"/>
      <c r="AS142" s="102"/>
      <c r="AT142" s="102"/>
      <c r="AU142" s="183"/>
      <c r="AW142" s="430" t="str">
        <f>BB17</f>
        <v>上の原緑地公園サッカー場　Ｂ</v>
      </c>
      <c r="AX142" s="430"/>
      <c r="AY142" s="430"/>
      <c r="AZ142" s="430"/>
      <c r="BA142" s="430"/>
      <c r="BB142" s="430"/>
      <c r="BC142" s="430"/>
      <c r="BD142" s="430"/>
      <c r="BE142" s="430"/>
      <c r="BF142" s="430"/>
      <c r="BG142" s="430"/>
      <c r="BH142" s="430"/>
      <c r="BI142" s="430"/>
      <c r="BJ142" s="430"/>
      <c r="BK142" s="430"/>
      <c r="BL142" s="430"/>
      <c r="BM142" s="430"/>
      <c r="BN142" s="430"/>
      <c r="BO142" s="430"/>
      <c r="BP142" s="430"/>
      <c r="BQ142" s="430"/>
      <c r="BR142" s="430"/>
      <c r="BS142" s="430"/>
      <c r="BT142" s="430"/>
      <c r="BU142" s="430"/>
      <c r="BV142" s="430"/>
      <c r="BW142" s="430"/>
      <c r="BX142" s="430"/>
      <c r="BY142" s="430"/>
      <c r="BZ142" s="430"/>
      <c r="CA142" s="430"/>
      <c r="CD142" s="102"/>
      <c r="CE142" s="102"/>
      <c r="CF142" s="102"/>
      <c r="CG142" s="102"/>
      <c r="CH142" s="102"/>
      <c r="CI142" s="102"/>
      <c r="CJ142" s="102"/>
      <c r="CK142" s="145"/>
      <c r="CL142" s="102"/>
      <c r="CM142" s="102"/>
      <c r="CN142" s="102"/>
      <c r="CO142" s="102"/>
      <c r="CP142" s="183"/>
    </row>
    <row r="143" spans="2:94" ht="21.75" customHeight="1" thickBot="1" x14ac:dyDescent="0.2">
      <c r="C143" s="292" t="s">
        <v>62</v>
      </c>
      <c r="D143" s="292"/>
      <c r="E143" s="292"/>
      <c r="F143" s="20"/>
      <c r="G143" s="20"/>
      <c r="H143" s="20"/>
      <c r="I143" s="20"/>
      <c r="J143" s="20"/>
      <c r="K143" s="20"/>
      <c r="L143" s="380"/>
      <c r="M143" s="380"/>
      <c r="N143" s="380"/>
      <c r="O143" s="380"/>
      <c r="P143" s="380"/>
      <c r="Q143" s="380"/>
      <c r="R143" s="380"/>
      <c r="S143" s="380"/>
      <c r="T143" s="380"/>
      <c r="U143" s="380"/>
      <c r="V143" s="380"/>
      <c r="AB143" s="20"/>
      <c r="AC143" s="7"/>
      <c r="AG143" s="2"/>
      <c r="AH143" s="92"/>
      <c r="AI143" s="181" t="s">
        <v>62</v>
      </c>
      <c r="AJ143" s="103"/>
      <c r="AK143" s="103"/>
      <c r="AL143" s="103"/>
      <c r="AM143" s="103"/>
      <c r="AN143" s="103"/>
      <c r="AO143" s="103"/>
      <c r="AP143" s="141"/>
      <c r="AQ143" s="103"/>
      <c r="AR143" s="103"/>
      <c r="AS143" s="103"/>
      <c r="AT143" s="103"/>
      <c r="AU143" s="160"/>
      <c r="AX143" s="292" t="s">
        <v>16</v>
      </c>
      <c r="AY143" s="292"/>
      <c r="AZ143" s="292"/>
      <c r="BA143" s="20"/>
      <c r="BB143" s="20"/>
      <c r="BC143" s="20"/>
      <c r="BD143" s="20"/>
      <c r="BE143" s="20"/>
      <c r="BF143" s="20"/>
      <c r="BG143" s="380" t="s">
        <v>143</v>
      </c>
      <c r="BH143" s="380"/>
      <c r="BI143" s="380"/>
      <c r="BJ143" s="380"/>
      <c r="BK143" s="380"/>
      <c r="BL143" s="380"/>
      <c r="BM143" s="380"/>
      <c r="BN143" s="380"/>
      <c r="BO143" s="380"/>
      <c r="BP143" s="380"/>
      <c r="BQ143" s="380"/>
      <c r="BR143" s="20"/>
      <c r="BS143" s="20"/>
      <c r="BT143" s="20"/>
      <c r="BU143" s="20"/>
      <c r="BV143" s="20"/>
      <c r="BW143" s="20"/>
      <c r="BX143" s="7"/>
      <c r="BY143" s="7"/>
      <c r="BZ143" s="2"/>
      <c r="CA143" s="2"/>
      <c r="CD143" s="181" t="s">
        <v>62</v>
      </c>
      <c r="CE143" s="103"/>
      <c r="CF143" s="103"/>
      <c r="CG143" s="103"/>
      <c r="CH143" s="103"/>
      <c r="CI143" s="103"/>
      <c r="CJ143" s="103"/>
      <c r="CK143" s="141"/>
      <c r="CL143" s="103"/>
      <c r="CM143" s="103"/>
      <c r="CN143" s="103"/>
      <c r="CO143" s="103"/>
      <c r="CP143" s="160"/>
    </row>
    <row r="144" spans="2:94" ht="21.75" customHeight="1" thickBot="1" x14ac:dyDescent="0.2">
      <c r="C144" s="371" t="s">
        <v>43</v>
      </c>
      <c r="D144" s="372"/>
      <c r="E144" s="373"/>
      <c r="F144" s="370" t="str">
        <f>C145</f>
        <v>野原グランディオス</v>
      </c>
      <c r="G144" s="350"/>
      <c r="H144" s="350"/>
      <c r="I144" s="350" t="str">
        <f>C146</f>
        <v>トレセン茨城中央</v>
      </c>
      <c r="J144" s="350"/>
      <c r="K144" s="350"/>
      <c r="L144" s="350" t="str">
        <f>C147</f>
        <v>FC原一</v>
      </c>
      <c r="M144" s="350"/>
      <c r="N144" s="350"/>
      <c r="O144" s="431"/>
      <c r="P144" s="431"/>
      <c r="Q144" s="349" t="s">
        <v>8</v>
      </c>
      <c r="R144" s="350"/>
      <c r="S144" s="350"/>
      <c r="T144" s="350" t="s">
        <v>9</v>
      </c>
      <c r="U144" s="350"/>
      <c r="V144" s="350"/>
      <c r="W144" s="350" t="s">
        <v>10</v>
      </c>
      <c r="X144" s="350"/>
      <c r="Y144" s="363"/>
      <c r="Z144" s="370" t="s">
        <v>11</v>
      </c>
      <c r="AA144" s="350"/>
      <c r="AB144" s="363"/>
      <c r="AD144" s="2"/>
      <c r="AE144" s="2"/>
      <c r="AF144" s="2"/>
      <c r="AG144" s="2"/>
      <c r="AH144" s="92"/>
      <c r="AI144" s="170"/>
      <c r="AJ144" s="121" t="s">
        <v>110</v>
      </c>
      <c r="AK144" s="111">
        <v>1</v>
      </c>
      <c r="AL144" s="112">
        <v>2</v>
      </c>
      <c r="AM144" s="113">
        <v>3</v>
      </c>
      <c r="AN144" s="113" t="s">
        <v>97</v>
      </c>
      <c r="AO144" s="171"/>
      <c r="AP144" s="186" t="s">
        <v>102</v>
      </c>
      <c r="AQ144" s="187" t="s">
        <v>103</v>
      </c>
      <c r="AR144" s="188" t="s">
        <v>104</v>
      </c>
      <c r="AS144" s="187" t="s">
        <v>119</v>
      </c>
      <c r="AT144" s="188" t="s">
        <v>120</v>
      </c>
      <c r="AU144" s="189" t="s">
        <v>105</v>
      </c>
      <c r="AW144" s="62"/>
      <c r="AX144" s="444" t="s">
        <v>43</v>
      </c>
      <c r="AY144" s="445"/>
      <c r="AZ144" s="446"/>
      <c r="BA144" s="401" t="str">
        <f>AX145</f>
        <v>北那須トレセンSol</v>
      </c>
      <c r="BB144" s="402"/>
      <c r="BC144" s="402"/>
      <c r="BD144" s="402" t="str">
        <f>AX146</f>
        <v>今市プログレス</v>
      </c>
      <c r="BE144" s="402"/>
      <c r="BF144" s="402"/>
      <c r="BG144" s="402" t="str">
        <f>AX147</f>
        <v>川越ヤンガース</v>
      </c>
      <c r="BH144" s="402"/>
      <c r="BI144" s="402"/>
      <c r="BJ144" s="443"/>
      <c r="BK144" s="443"/>
      <c r="BL144" s="349" t="s">
        <v>8</v>
      </c>
      <c r="BM144" s="350"/>
      <c r="BN144" s="350"/>
      <c r="BO144" s="350" t="s">
        <v>9</v>
      </c>
      <c r="BP144" s="350"/>
      <c r="BQ144" s="350"/>
      <c r="BR144" s="350" t="s">
        <v>10</v>
      </c>
      <c r="BS144" s="350"/>
      <c r="BT144" s="363"/>
      <c r="BU144" s="370" t="s">
        <v>11</v>
      </c>
      <c r="BV144" s="350"/>
      <c r="BW144" s="363"/>
      <c r="BY144" s="495" t="s">
        <v>92</v>
      </c>
      <c r="BZ144" s="495"/>
      <c r="CA144" s="495"/>
      <c r="CB144" s="495"/>
      <c r="CD144" s="170"/>
      <c r="CE144" s="121" t="s">
        <v>110</v>
      </c>
      <c r="CF144" s="111">
        <v>1</v>
      </c>
      <c r="CG144" s="112">
        <v>2</v>
      </c>
      <c r="CH144" s="113">
        <v>3</v>
      </c>
      <c r="CI144" s="113" t="s">
        <v>97</v>
      </c>
      <c r="CJ144" s="171"/>
      <c r="CK144" s="186" t="s">
        <v>102</v>
      </c>
      <c r="CL144" s="187" t="s">
        <v>103</v>
      </c>
      <c r="CM144" s="188" t="s">
        <v>104</v>
      </c>
      <c r="CN144" s="187" t="s">
        <v>119</v>
      </c>
      <c r="CO144" s="188" t="s">
        <v>120</v>
      </c>
      <c r="CP144" s="189" t="s">
        <v>105</v>
      </c>
    </row>
    <row r="145" spans="2:94" ht="21.75" customHeight="1" thickTop="1" x14ac:dyDescent="0.15">
      <c r="B145" s="64">
        <v>1</v>
      </c>
      <c r="C145" s="392" t="str">
        <f>R22</f>
        <v>野原グランディオス</v>
      </c>
      <c r="D145" s="393"/>
      <c r="E145" s="394"/>
      <c r="F145" s="41"/>
      <c r="G145" s="42"/>
      <c r="H145" s="43"/>
      <c r="I145" s="65">
        <f>IF(L155="","",L155)</f>
        <v>0</v>
      </c>
      <c r="J145" s="38" t="s">
        <v>2</v>
      </c>
      <c r="K145" s="66">
        <f>IF(P155="","",P155)</f>
        <v>6</v>
      </c>
      <c r="L145" s="65">
        <f>IF(L157="","",L157)</f>
        <v>4</v>
      </c>
      <c r="M145" s="38"/>
      <c r="N145" s="38" t="s">
        <v>2</v>
      </c>
      <c r="O145" s="38"/>
      <c r="P145" s="38">
        <f>IF(P157="","",P157)</f>
        <v>0</v>
      </c>
      <c r="Q145" s="345">
        <f>AN145</f>
        <v>3</v>
      </c>
      <c r="R145" s="323"/>
      <c r="S145" s="323"/>
      <c r="T145" s="337">
        <f>IF(I145="","",((I145+L145)-(K145+P145)))</f>
        <v>-2</v>
      </c>
      <c r="U145" s="337"/>
      <c r="V145" s="337"/>
      <c r="W145" s="337">
        <f>IF(I145="","",(I145+L145))</f>
        <v>4</v>
      </c>
      <c r="X145" s="337"/>
      <c r="Y145" s="411"/>
      <c r="Z145" s="322">
        <f>IF(AU145="","",RANK(AU145,AU145:AU147,0))</f>
        <v>2</v>
      </c>
      <c r="AA145" s="323"/>
      <c r="AB145" s="324"/>
      <c r="AC145" s="5"/>
      <c r="AD145" s="303" t="s">
        <v>91</v>
      </c>
      <c r="AE145" s="303"/>
      <c r="AF145" s="303"/>
      <c r="AG145" s="303"/>
      <c r="AH145" s="96"/>
      <c r="AI145" s="172"/>
      <c r="AJ145" s="114">
        <v>1</v>
      </c>
      <c r="AK145" s="221"/>
      <c r="AL145" s="110">
        <f>IF(I145="",0,IF(I145&gt;K145,3,IF(I145&lt;K145,0,IF(I145=K145,1))))</f>
        <v>0</v>
      </c>
      <c r="AM145" s="115">
        <f>IF(L145="",0,IF(L145&gt;P145,3,IF(L145&lt;P145,0,IF(L145=P145,1,""))))</f>
        <v>3</v>
      </c>
      <c r="AN145" s="115">
        <f>IF(I145="","",AK145+AL145+AM145)</f>
        <v>3</v>
      </c>
      <c r="AO145" s="105"/>
      <c r="AP145" s="190">
        <f>IF(Q145="","",RANK(Q145,Q145:S147,0))</f>
        <v>2</v>
      </c>
      <c r="AQ145" s="191">
        <f>IF(T145="","",RANK(T145,T145:V147,0))</f>
        <v>2</v>
      </c>
      <c r="AR145" s="192">
        <f>IF(W145="","",RANK(W145,W145:Y147,0))</f>
        <v>2</v>
      </c>
      <c r="AS145" s="191">
        <f>IF(Q145="","",(Q145*2)+T145+(W145*0.1)+(AR145*0.001))</f>
        <v>4.4020000000000001</v>
      </c>
      <c r="AT145" s="192">
        <f>IF(M155&gt;O155,1,IF(M155&lt;O155,O956))+IF(M157&gt;O157,1,IF(M157&lt;O157,0))</f>
        <v>0</v>
      </c>
      <c r="AU145" s="193">
        <f>IF(Q145="","",(Q145*2)+T145+(W145*0.1)+(AT145*0.001))</f>
        <v>4.4000000000000004</v>
      </c>
      <c r="AW145" s="64">
        <v>1</v>
      </c>
      <c r="AX145" s="392" t="str">
        <f>BM22</f>
        <v>北那須トレセンSol</v>
      </c>
      <c r="AY145" s="393"/>
      <c r="AZ145" s="394"/>
      <c r="BA145" s="41"/>
      <c r="BB145" s="42"/>
      <c r="BC145" s="43"/>
      <c r="BD145" s="65">
        <f>IF(BG155="","",BG155)</f>
        <v>2</v>
      </c>
      <c r="BE145" s="38" t="s">
        <v>2</v>
      </c>
      <c r="BF145" s="66">
        <f>IF(BK155="","",BK155)</f>
        <v>1</v>
      </c>
      <c r="BG145" s="65">
        <f>IF(BG157="","",BG157)</f>
        <v>1</v>
      </c>
      <c r="BH145" s="38"/>
      <c r="BI145" s="38" t="s">
        <v>2</v>
      </c>
      <c r="BJ145" s="38"/>
      <c r="BK145" s="38">
        <f>IF(BK157="","",BK157)</f>
        <v>0</v>
      </c>
      <c r="BL145" s="345">
        <f>CI145</f>
        <v>6</v>
      </c>
      <c r="BM145" s="323"/>
      <c r="BN145" s="323"/>
      <c r="BO145" s="337">
        <f>IF(BD145="","",((BD145+BG145)-(BF145+BK145)))</f>
        <v>2</v>
      </c>
      <c r="BP145" s="337"/>
      <c r="BQ145" s="337"/>
      <c r="BR145" s="337">
        <f>IF(BD145="","",(BD145+BG145))</f>
        <v>3</v>
      </c>
      <c r="BS145" s="337"/>
      <c r="BT145" s="411"/>
      <c r="BU145" s="322">
        <f>IF(CP145="","",RANK(CP145,CP145:CP147,0))</f>
        <v>1</v>
      </c>
      <c r="BV145" s="323"/>
      <c r="BW145" s="324"/>
      <c r="BX145" s="5"/>
      <c r="BY145" s="496"/>
      <c r="BZ145" s="496"/>
      <c r="CA145" s="496"/>
      <c r="CB145" s="496"/>
      <c r="CD145" s="172"/>
      <c r="CE145" s="114">
        <v>1</v>
      </c>
      <c r="CF145" s="221"/>
      <c r="CG145" s="110">
        <f>IF(BD145="",0,IF(BD145&gt;BF145,3,IF(BD145&lt;BF145,0,IF(BD145=BF145,1))))</f>
        <v>3</v>
      </c>
      <c r="CH145" s="115">
        <f>IF(BG145="",0,IF(BG145&gt;BK145,3,IF(BG145&lt;BK145,0,IF(BG145=BK145,1,""))))</f>
        <v>3</v>
      </c>
      <c r="CI145" s="115">
        <f>IF(BD145="","",CF145+CG145+CH145)</f>
        <v>6</v>
      </c>
      <c r="CJ145" s="105"/>
      <c r="CK145" s="190">
        <f>IF(BL145="","",RANK(BL145,BL145:BN147,0))</f>
        <v>1</v>
      </c>
      <c r="CL145" s="191">
        <f>IF(BO145="","",RANK(BO145,BO145:BQ147,0))</f>
        <v>1</v>
      </c>
      <c r="CM145" s="192">
        <f>IF(BR145="","",RANK(BR145,BR145:BT147,0))</f>
        <v>1</v>
      </c>
      <c r="CN145" s="191">
        <f>IF(BL145="","",(BL145*2)+BO145+(BR145*0.1)+(CM145*0.001))</f>
        <v>14.301</v>
      </c>
      <c r="CO145" s="192">
        <f>IF(BH155&gt;BJ155,1,IF(BH155&lt;BJ155,BJ956))+IF(BH157&gt;BJ157,1,IF(BH157&lt;BJ157,0))</f>
        <v>0</v>
      </c>
      <c r="CP145" s="193">
        <f>IF(BL145="","",(BL145*2)+BO145+(BR145*0.1)+(CO145*0.001))</f>
        <v>14.3</v>
      </c>
    </row>
    <row r="146" spans="2:94" ht="21.75" customHeight="1" x14ac:dyDescent="0.15">
      <c r="B146" s="67">
        <v>2</v>
      </c>
      <c r="C146" s="418" t="str">
        <f>R23</f>
        <v>トレセン茨城中央</v>
      </c>
      <c r="D146" s="419"/>
      <c r="E146" s="420"/>
      <c r="F146" s="24">
        <f>K145</f>
        <v>6</v>
      </c>
      <c r="G146" s="24" t="s">
        <v>2</v>
      </c>
      <c r="H146" s="25">
        <f>I145</f>
        <v>0</v>
      </c>
      <c r="I146" s="44"/>
      <c r="J146" s="45"/>
      <c r="K146" s="46"/>
      <c r="L146" s="35">
        <f>IF(L159="","",L159)</f>
        <v>8</v>
      </c>
      <c r="M146" s="24"/>
      <c r="N146" s="24" t="s">
        <v>2</v>
      </c>
      <c r="O146" s="24"/>
      <c r="P146" s="24">
        <f>IF(P159="","",P159)</f>
        <v>0</v>
      </c>
      <c r="Q146" s="421">
        <f>AN146</f>
        <v>6</v>
      </c>
      <c r="R146" s="347"/>
      <c r="S146" s="347"/>
      <c r="T146" s="317">
        <f>IF(F146="","",((F146+L146)-(H146+P146)))</f>
        <v>14</v>
      </c>
      <c r="U146" s="317"/>
      <c r="V146" s="317"/>
      <c r="W146" s="317">
        <f>IF(F146="","",(F146+L146))</f>
        <v>14</v>
      </c>
      <c r="X146" s="317"/>
      <c r="Y146" s="318"/>
      <c r="Z146" s="346">
        <f>IF(AU146="","",RANK(AU146,AU145:AU147,0))</f>
        <v>1</v>
      </c>
      <c r="AA146" s="347"/>
      <c r="AB146" s="348"/>
      <c r="AC146" s="5"/>
      <c r="AD146" s="91" t="s">
        <v>80</v>
      </c>
      <c r="AE146" s="303" t="str">
        <f>IF(AO169="","",INDEX($AM169:$AM174,MATCH(AI146,$AO169:$AO174,0),1))</f>
        <v>トレセン茨城中央</v>
      </c>
      <c r="AF146" s="303"/>
      <c r="AG146" s="303"/>
      <c r="AH146" s="96"/>
      <c r="AI146" s="172">
        <v>1</v>
      </c>
      <c r="AJ146" s="116">
        <v>2</v>
      </c>
      <c r="AK146" s="109">
        <f>IF(F146="",0,IF(F146&gt;H146,3,IF(F146&lt;H146,0,IF(F146=H146,1))))</f>
        <v>3</v>
      </c>
      <c r="AL146" s="222"/>
      <c r="AM146" s="117">
        <f>IF(L146="",0,IF(L146&gt;P146,3,IF(L146&lt;P146,0,IF(L146=P146,1))))</f>
        <v>3</v>
      </c>
      <c r="AN146" s="117">
        <f>IF(F146="","",AK146+AL146+AM146)</f>
        <v>6</v>
      </c>
      <c r="AO146" s="105"/>
      <c r="AP146" s="156">
        <f>IF(Q146="","",RANK(Q146,Q145:S147,0))</f>
        <v>1</v>
      </c>
      <c r="AQ146" s="108">
        <f>IF(T146="","",RANK(T146,T145:V147,0))</f>
        <v>1</v>
      </c>
      <c r="AR146" s="133">
        <f>IF(W146="","",RANK(W146,W145:Y147,0))</f>
        <v>1</v>
      </c>
      <c r="AS146" s="108">
        <f>IF(Q146="","",(Q146*2)+T146+(W146*0.1)+(AR146*0.001))</f>
        <v>27.401</v>
      </c>
      <c r="AT146" s="133">
        <f>IF(O155&gt;M155,1,IF(O155&lt;M155,0))+IF(M159&gt;O159,1,IF(M159&lt;O159,0))</f>
        <v>0</v>
      </c>
      <c r="AU146" s="194">
        <f>IF(Q146="","",(Q146*2)+T146+(W146*0.1)+(AT146*0.001))</f>
        <v>27.4</v>
      </c>
      <c r="AW146" s="67">
        <v>2</v>
      </c>
      <c r="AX146" s="418" t="str">
        <f>BM23</f>
        <v>今市プログレス</v>
      </c>
      <c r="AY146" s="419"/>
      <c r="AZ146" s="420"/>
      <c r="BA146" s="24">
        <f>BF145</f>
        <v>1</v>
      </c>
      <c r="BB146" s="24" t="s">
        <v>2</v>
      </c>
      <c r="BC146" s="25">
        <f>BD145</f>
        <v>2</v>
      </c>
      <c r="BD146" s="44"/>
      <c r="BE146" s="45"/>
      <c r="BF146" s="46"/>
      <c r="BG146" s="35">
        <f>IF(BG159="","",BG159)</f>
        <v>2</v>
      </c>
      <c r="BH146" s="24"/>
      <c r="BI146" s="24" t="s">
        <v>2</v>
      </c>
      <c r="BJ146" s="24"/>
      <c r="BK146" s="24">
        <f>IF(BK159="","",BK159)</f>
        <v>3</v>
      </c>
      <c r="BL146" s="421">
        <f>CI146</f>
        <v>0</v>
      </c>
      <c r="BM146" s="347"/>
      <c r="BN146" s="347"/>
      <c r="BO146" s="317">
        <f>IF(BA146="","",((BA146+BG146)-(BC146+BK146)))</f>
        <v>-2</v>
      </c>
      <c r="BP146" s="317"/>
      <c r="BQ146" s="317"/>
      <c r="BR146" s="317">
        <f>IF(BA146="","",(BA146+BG146))</f>
        <v>3</v>
      </c>
      <c r="BS146" s="317"/>
      <c r="BT146" s="318"/>
      <c r="BU146" s="346">
        <f>IF(CP146="","",RANK(CP146,CP145:CP147,0))</f>
        <v>3</v>
      </c>
      <c r="BV146" s="347"/>
      <c r="BW146" s="348"/>
      <c r="BX146" s="5"/>
      <c r="BY146" s="91" t="s">
        <v>80</v>
      </c>
      <c r="BZ146" s="303" t="str">
        <f>IF(CJ169="","",INDEX($CH169:$CH174,MATCH(CD146,$CJ169:$CJ174,0),1))</f>
        <v>北那須トレセンSol</v>
      </c>
      <c r="CA146" s="303"/>
      <c r="CB146" s="303"/>
      <c r="CD146" s="172">
        <v>1</v>
      </c>
      <c r="CE146" s="116">
        <v>2</v>
      </c>
      <c r="CF146" s="109">
        <f>IF(BA146="",0,IF(BA146&gt;BC146,3,IF(BA146&lt;BC146,0,IF(BA146=BC146,1))))</f>
        <v>0</v>
      </c>
      <c r="CG146" s="222"/>
      <c r="CH146" s="117">
        <f>IF(BG146="",0,IF(BG146&gt;BK146,3,IF(BG146&lt;BK146,0,IF(BG146=BK146,1))))</f>
        <v>0</v>
      </c>
      <c r="CI146" s="117">
        <f>IF(BA146="","",CF146+CG146+CH146)</f>
        <v>0</v>
      </c>
      <c r="CJ146" s="105"/>
      <c r="CK146" s="156">
        <f>IF(BL146="","",RANK(BL146,BL145:BN147,0))</f>
        <v>3</v>
      </c>
      <c r="CL146" s="108">
        <f>IF(BO146="","",RANK(BO146,BO145:BQ147,0))</f>
        <v>3</v>
      </c>
      <c r="CM146" s="133">
        <f>IF(BR146="","",RANK(BR146,BR145:BT147,0))</f>
        <v>1</v>
      </c>
      <c r="CN146" s="108">
        <f>IF(BL146="","",(BL146*2)+BO146+(BR146*0.1)+(CM146*0.001))</f>
        <v>-1.6990000000000001</v>
      </c>
      <c r="CO146" s="133">
        <f>IF(BJ155&gt;BH155,1,IF(BJ155&lt;BH155,0))+IF(BH159&gt;BJ159,1,IF(BH159&lt;BJ159,0))</f>
        <v>0</v>
      </c>
      <c r="CP146" s="194">
        <f>IF(BL146="","",(BL146*2)+BO146+(BR146*0.1)+(CO146*0.001))</f>
        <v>-1.7</v>
      </c>
    </row>
    <row r="147" spans="2:94" ht="21.75" customHeight="1" thickBot="1" x14ac:dyDescent="0.2">
      <c r="B147" s="68">
        <v>3</v>
      </c>
      <c r="C147" s="365" t="str">
        <f>R24</f>
        <v>FC原一</v>
      </c>
      <c r="D147" s="366"/>
      <c r="E147" s="367"/>
      <c r="F147" s="26">
        <f>P145</f>
        <v>0</v>
      </c>
      <c r="G147" s="26" t="s">
        <v>2</v>
      </c>
      <c r="H147" s="27">
        <f>L145</f>
        <v>4</v>
      </c>
      <c r="I147" s="28">
        <f>P146</f>
        <v>0</v>
      </c>
      <c r="J147" s="26" t="s">
        <v>2</v>
      </c>
      <c r="K147" s="27">
        <f>L146</f>
        <v>8</v>
      </c>
      <c r="L147" s="47"/>
      <c r="M147" s="48"/>
      <c r="N147" s="48"/>
      <c r="O147" s="48"/>
      <c r="P147" s="48"/>
      <c r="Q147" s="368">
        <f>AN147</f>
        <v>0</v>
      </c>
      <c r="R147" s="305"/>
      <c r="S147" s="305"/>
      <c r="T147" s="320">
        <f>IF(F147="","",((F147+I147)-(H147+K147)))</f>
        <v>-12</v>
      </c>
      <c r="U147" s="320"/>
      <c r="V147" s="320"/>
      <c r="W147" s="320">
        <f>IF(F147="","",(F147+I147))</f>
        <v>0</v>
      </c>
      <c r="X147" s="320"/>
      <c r="Y147" s="321"/>
      <c r="Z147" s="304">
        <f>IF(AU147="","",RANK(AU147,AU145:AU147,0))</f>
        <v>3</v>
      </c>
      <c r="AA147" s="305"/>
      <c r="AB147" s="306"/>
      <c r="AC147" s="5"/>
      <c r="AD147" s="91" t="s">
        <v>69</v>
      </c>
      <c r="AE147" s="342" t="str">
        <f>IF(AO169="","",INDEX($AM169:$AM174,MATCH(AI147,$AO169:$AO174,0),1))</f>
        <v>真岡選抜ＥＡＳＴ</v>
      </c>
      <c r="AF147" s="343"/>
      <c r="AG147" s="344"/>
      <c r="AH147" s="96"/>
      <c r="AI147" s="172">
        <v>2</v>
      </c>
      <c r="AJ147" s="118">
        <v>3</v>
      </c>
      <c r="AK147" s="107">
        <f>IF(F147="",0,IF(F147&gt;H147,3,IF(F147&lt;H147,0,IF(F147=H147,1))))</f>
        <v>0</v>
      </c>
      <c r="AL147" s="119">
        <f>IF(I147="",0,IF(I147&gt;K147,3,IF(I147&lt;K147,0,IF(I147=K147,1))))</f>
        <v>0</v>
      </c>
      <c r="AM147" s="223"/>
      <c r="AN147" s="120">
        <f>IF(F147="","",AK147+AL147+AM147)</f>
        <v>0</v>
      </c>
      <c r="AO147" s="105"/>
      <c r="AP147" s="195">
        <f>IF(Q147="","",RANK(Q147,Q145:S147,0))</f>
        <v>3</v>
      </c>
      <c r="AQ147" s="119">
        <f>IF(T147="","",RANK(T147,T145:V147,0))</f>
        <v>3</v>
      </c>
      <c r="AR147" s="123">
        <f>IF(W147="","",RANK(W147,W145:Y147,0))</f>
        <v>3</v>
      </c>
      <c r="AS147" s="119">
        <f>IF(Q147="","",(Q147*2)+T147+(W147*0.1)+(AR147*0.001))</f>
        <v>-11.997</v>
      </c>
      <c r="AT147" s="123">
        <f>IF(O157&gt;M157,1,IF(O157&lt;M157,0))+IF(O159&gt;M159,1,IF(O159&lt;M159,0))</f>
        <v>0</v>
      </c>
      <c r="AU147" s="196">
        <f>IF(Q147="","",(Q147*2)+T147+(W147*0.1)+(AT147*0.001))</f>
        <v>-12</v>
      </c>
      <c r="AW147" s="68">
        <v>3</v>
      </c>
      <c r="AX147" s="365" t="str">
        <f>BM24</f>
        <v>川越ヤンガース</v>
      </c>
      <c r="AY147" s="366"/>
      <c r="AZ147" s="367"/>
      <c r="BA147" s="26">
        <f>BK145</f>
        <v>0</v>
      </c>
      <c r="BB147" s="26" t="s">
        <v>2</v>
      </c>
      <c r="BC147" s="27">
        <f>BG145</f>
        <v>1</v>
      </c>
      <c r="BD147" s="28">
        <f>BK146</f>
        <v>3</v>
      </c>
      <c r="BE147" s="26" t="s">
        <v>2</v>
      </c>
      <c r="BF147" s="27">
        <f>BG146</f>
        <v>2</v>
      </c>
      <c r="BG147" s="47"/>
      <c r="BH147" s="48"/>
      <c r="BI147" s="48"/>
      <c r="BJ147" s="48"/>
      <c r="BK147" s="48"/>
      <c r="BL147" s="368">
        <f>CI147</f>
        <v>3</v>
      </c>
      <c r="BM147" s="305"/>
      <c r="BN147" s="305"/>
      <c r="BO147" s="320">
        <f>IF(BA147="","",((BA147+BD147)-(BC147+BF147)))</f>
        <v>0</v>
      </c>
      <c r="BP147" s="320"/>
      <c r="BQ147" s="320"/>
      <c r="BR147" s="320">
        <f>IF(BA147="","",(BA147+BD147))</f>
        <v>3</v>
      </c>
      <c r="BS147" s="320"/>
      <c r="BT147" s="321"/>
      <c r="BU147" s="304">
        <f>IF(CP147="","",RANK(CP147,CP145:CP147,0))</f>
        <v>2</v>
      </c>
      <c r="BV147" s="305"/>
      <c r="BW147" s="306"/>
      <c r="BX147" s="5"/>
      <c r="BY147" s="91" t="s">
        <v>69</v>
      </c>
      <c r="BZ147" s="342" t="str">
        <f>IF(CJ169="","",INDEX($CH169:$CH174,MATCH(CD147,$CJ169:$CJ174,0),1))</f>
        <v>中丸ＳＳＳ</v>
      </c>
      <c r="CA147" s="343"/>
      <c r="CB147" s="344"/>
      <c r="CD147" s="172">
        <v>2</v>
      </c>
      <c r="CE147" s="118">
        <v>3</v>
      </c>
      <c r="CF147" s="107">
        <f>IF(BA147="",0,IF(BA147&gt;BC147,3,IF(BA147&lt;BC147,0,IF(BA147=BC147,1))))</f>
        <v>0</v>
      </c>
      <c r="CG147" s="119">
        <f>IF(BD147="",0,IF(BD147&gt;BF147,3,IF(BD147&lt;BF147,0,IF(BD147=BF147,1))))</f>
        <v>3</v>
      </c>
      <c r="CH147" s="223"/>
      <c r="CI147" s="120">
        <f>IF(BA147="","",CF147+CG147+CH147)</f>
        <v>3</v>
      </c>
      <c r="CJ147" s="105"/>
      <c r="CK147" s="195">
        <f>IF(BL147="","",RANK(BL147,BL145:BN147,0))</f>
        <v>2</v>
      </c>
      <c r="CL147" s="119">
        <f>IF(BO147="","",RANK(BO147,BO145:BQ147,0))</f>
        <v>2</v>
      </c>
      <c r="CM147" s="123">
        <f>IF(BR147="","",RANK(BR147,BR145:BT147,0))</f>
        <v>1</v>
      </c>
      <c r="CN147" s="119">
        <f>IF(BL147="","",(BL147*2)+BO147+(BR147*0.1)+(CM147*0.001))</f>
        <v>6.3010000000000002</v>
      </c>
      <c r="CO147" s="123">
        <f>IF(BJ157&gt;BH157,1,IF(BJ157&lt;BH157,0))+IF(BJ159&gt;BH159,1,IF(BJ159&lt;BH159,0))</f>
        <v>0</v>
      </c>
      <c r="CP147" s="196">
        <f>IF(BL147="","",(BL147*2)+BO147+(BR147*0.1)+(CO147*0.001))</f>
        <v>6.3</v>
      </c>
    </row>
    <row r="148" spans="2:94" ht="21.75" customHeight="1" thickBot="1" x14ac:dyDescent="0.2">
      <c r="B148" s="62"/>
      <c r="C148" s="62"/>
      <c r="D148" s="62"/>
      <c r="E148" s="69"/>
      <c r="F148" s="69"/>
      <c r="G148" s="69"/>
      <c r="H148" s="69"/>
      <c r="I148" s="69"/>
      <c r="J148" s="69"/>
      <c r="K148" s="69"/>
      <c r="L148" s="69"/>
      <c r="M148" s="69"/>
      <c r="N148" s="69"/>
      <c r="O148" s="69"/>
      <c r="P148" s="69"/>
      <c r="Q148" s="74"/>
      <c r="R148" s="74"/>
      <c r="S148" s="74"/>
      <c r="T148" s="74"/>
      <c r="U148" s="74"/>
      <c r="V148" s="74"/>
      <c r="W148" s="74"/>
      <c r="X148" s="74"/>
      <c r="Y148" s="74"/>
      <c r="Z148" s="74"/>
      <c r="AA148" s="74"/>
      <c r="AB148" s="74"/>
      <c r="AC148" s="5"/>
      <c r="AD148" s="91" t="s">
        <v>70</v>
      </c>
      <c r="AE148" s="303" t="str">
        <f>IF(AO169="","",INDEX($AM169:$AM174,MATCH(AI148,$AO169:$AO174,0),1))</f>
        <v>川越ヤンガース</v>
      </c>
      <c r="AF148" s="303"/>
      <c r="AG148" s="303"/>
      <c r="AH148" s="96"/>
      <c r="AI148" s="172">
        <v>3</v>
      </c>
      <c r="AJ148" s="104"/>
      <c r="AK148" s="104"/>
      <c r="AL148" s="104"/>
      <c r="AM148" s="104"/>
      <c r="AN148" s="104"/>
      <c r="AO148" s="104"/>
      <c r="AP148" s="146"/>
      <c r="AQ148" s="104"/>
      <c r="AR148" s="104"/>
      <c r="AS148" s="104"/>
      <c r="AT148" s="104"/>
      <c r="AU148" s="197"/>
      <c r="AW148" s="62"/>
      <c r="AX148" s="62"/>
      <c r="AY148" s="62"/>
      <c r="AZ148" s="69"/>
      <c r="BA148" s="69"/>
      <c r="BB148" s="69"/>
      <c r="BC148" s="69"/>
      <c r="BD148" s="69"/>
      <c r="BE148" s="69"/>
      <c r="BF148" s="69"/>
      <c r="BG148" s="69"/>
      <c r="BH148" s="69"/>
      <c r="BI148" s="69"/>
      <c r="BJ148" s="69"/>
      <c r="BK148" s="69"/>
      <c r="BL148" s="74"/>
      <c r="BM148" s="74"/>
      <c r="BN148" s="74"/>
      <c r="BO148" s="74"/>
      <c r="BP148" s="74"/>
      <c r="BQ148" s="74"/>
      <c r="BR148" s="74"/>
      <c r="BS148" s="74"/>
      <c r="BT148" s="74"/>
      <c r="BU148" s="74"/>
      <c r="BV148" s="74"/>
      <c r="BW148" s="74"/>
      <c r="BX148" s="5"/>
      <c r="BY148" s="91" t="s">
        <v>70</v>
      </c>
      <c r="BZ148" s="303" t="str">
        <f>IF(CJ169="","",INDEX($CH169:$CH174,MATCH(CD148,$CJ169:$CJ174,0),1))</f>
        <v>セントラルFC</v>
      </c>
      <c r="CA148" s="303"/>
      <c r="CB148" s="303"/>
      <c r="CD148" s="172">
        <v>3</v>
      </c>
      <c r="CE148" s="104"/>
      <c r="CF148" s="104"/>
      <c r="CG148" s="104"/>
      <c r="CH148" s="104"/>
      <c r="CI148" s="104"/>
      <c r="CJ148" s="104"/>
      <c r="CK148" s="146"/>
      <c r="CL148" s="104"/>
      <c r="CM148" s="104"/>
      <c r="CN148" s="104"/>
      <c r="CO148" s="104"/>
      <c r="CP148" s="197"/>
    </row>
    <row r="149" spans="2:94" ht="21.75" customHeight="1" thickBot="1" x14ac:dyDescent="0.2">
      <c r="B149" s="62"/>
      <c r="C149" s="444" t="s">
        <v>44</v>
      </c>
      <c r="D149" s="445"/>
      <c r="E149" s="446"/>
      <c r="F149" s="401" t="str">
        <f>C150</f>
        <v>真岡選抜ＥＡＳＴ</v>
      </c>
      <c r="G149" s="402"/>
      <c r="H149" s="402"/>
      <c r="I149" s="402" t="str">
        <f>C151</f>
        <v>つくば市トレセン</v>
      </c>
      <c r="J149" s="402"/>
      <c r="K149" s="402"/>
      <c r="L149" s="402" t="str">
        <f>C152</f>
        <v>川越ヤンガース</v>
      </c>
      <c r="M149" s="402"/>
      <c r="N149" s="402"/>
      <c r="O149" s="443"/>
      <c r="P149" s="443"/>
      <c r="Q149" s="448" t="s">
        <v>8</v>
      </c>
      <c r="R149" s="375"/>
      <c r="S149" s="375"/>
      <c r="T149" s="375" t="s">
        <v>9</v>
      </c>
      <c r="U149" s="375"/>
      <c r="V149" s="375"/>
      <c r="W149" s="375" t="s">
        <v>10</v>
      </c>
      <c r="X149" s="375"/>
      <c r="Y149" s="376"/>
      <c r="Z149" s="374" t="s">
        <v>11</v>
      </c>
      <c r="AA149" s="375"/>
      <c r="AB149" s="376"/>
      <c r="AC149" s="5"/>
      <c r="AD149" s="91" t="s">
        <v>71</v>
      </c>
      <c r="AE149" s="303" t="str">
        <f>IF(AO169="","",INDEX($AM169:$AM174,MATCH(AI149,$AO169:$AO174,0),1))</f>
        <v>野原グランディオス</v>
      </c>
      <c r="AF149" s="303"/>
      <c r="AG149" s="303"/>
      <c r="AH149" s="96"/>
      <c r="AI149" s="172">
        <v>4</v>
      </c>
      <c r="AJ149" s="121" t="s">
        <v>106</v>
      </c>
      <c r="AK149" s="111">
        <v>1</v>
      </c>
      <c r="AL149" s="112">
        <v>2</v>
      </c>
      <c r="AM149" s="113">
        <v>3</v>
      </c>
      <c r="AN149" s="113" t="s">
        <v>97</v>
      </c>
      <c r="AO149" s="122"/>
      <c r="AP149" s="186" t="s">
        <v>102</v>
      </c>
      <c r="AQ149" s="187" t="s">
        <v>103</v>
      </c>
      <c r="AR149" s="188" t="s">
        <v>104</v>
      </c>
      <c r="AS149" s="187" t="s">
        <v>119</v>
      </c>
      <c r="AT149" s="188" t="s">
        <v>120</v>
      </c>
      <c r="AU149" s="189" t="s">
        <v>105</v>
      </c>
      <c r="AW149" s="62"/>
      <c r="AX149" s="444" t="s">
        <v>44</v>
      </c>
      <c r="AY149" s="445"/>
      <c r="AZ149" s="446"/>
      <c r="BA149" s="401" t="str">
        <f>AX150</f>
        <v>中丸ＳＳＳ</v>
      </c>
      <c r="BB149" s="402"/>
      <c r="BC149" s="402"/>
      <c r="BD149" s="402" t="str">
        <f>AX151</f>
        <v>セントラルFC</v>
      </c>
      <c r="BE149" s="402"/>
      <c r="BF149" s="402"/>
      <c r="BG149" s="402" t="str">
        <f>AX152</f>
        <v>大子ＳＳＳ</v>
      </c>
      <c r="BH149" s="402"/>
      <c r="BI149" s="402"/>
      <c r="BJ149" s="443"/>
      <c r="BK149" s="443"/>
      <c r="BL149" s="448" t="s">
        <v>8</v>
      </c>
      <c r="BM149" s="375"/>
      <c r="BN149" s="375"/>
      <c r="BO149" s="375" t="s">
        <v>9</v>
      </c>
      <c r="BP149" s="375"/>
      <c r="BQ149" s="375"/>
      <c r="BR149" s="375" t="s">
        <v>10</v>
      </c>
      <c r="BS149" s="375"/>
      <c r="BT149" s="376"/>
      <c r="BU149" s="374" t="s">
        <v>11</v>
      </c>
      <c r="BV149" s="375"/>
      <c r="BW149" s="376"/>
      <c r="BX149" s="5"/>
      <c r="BY149" s="91" t="s">
        <v>71</v>
      </c>
      <c r="BZ149" s="303" t="str">
        <f>IF(CJ169="","",INDEX($CH169:$CH174,MATCH(CD149,$CJ169:$CJ174,0),1))</f>
        <v>川越ヤンガース</v>
      </c>
      <c r="CA149" s="303"/>
      <c r="CB149" s="303"/>
      <c r="CD149" s="172">
        <v>4</v>
      </c>
      <c r="CE149" s="121" t="s">
        <v>106</v>
      </c>
      <c r="CF149" s="111">
        <v>1</v>
      </c>
      <c r="CG149" s="112">
        <v>2</v>
      </c>
      <c r="CH149" s="113">
        <v>3</v>
      </c>
      <c r="CI149" s="113" t="s">
        <v>97</v>
      </c>
      <c r="CJ149" s="122"/>
      <c r="CK149" s="186" t="s">
        <v>102</v>
      </c>
      <c r="CL149" s="187" t="s">
        <v>103</v>
      </c>
      <c r="CM149" s="188" t="s">
        <v>104</v>
      </c>
      <c r="CN149" s="187" t="s">
        <v>119</v>
      </c>
      <c r="CO149" s="188" t="s">
        <v>120</v>
      </c>
      <c r="CP149" s="189" t="s">
        <v>105</v>
      </c>
    </row>
    <row r="150" spans="2:94" ht="21.75" customHeight="1" thickTop="1" x14ac:dyDescent="0.15">
      <c r="B150" s="64">
        <v>1</v>
      </c>
      <c r="C150" s="434" t="str">
        <f>R26</f>
        <v>真岡選抜ＥＡＳＴ</v>
      </c>
      <c r="D150" s="337"/>
      <c r="E150" s="411"/>
      <c r="F150" s="41"/>
      <c r="G150" s="42"/>
      <c r="H150" s="43"/>
      <c r="I150" s="65">
        <f>IF(L156="","",L156)</f>
        <v>3</v>
      </c>
      <c r="J150" s="38" t="s">
        <v>2</v>
      </c>
      <c r="K150" s="66">
        <f>IF(P156="","",P156)</f>
        <v>2</v>
      </c>
      <c r="L150" s="65">
        <f>IF(L158="","",L158)</f>
        <v>1</v>
      </c>
      <c r="M150" s="38"/>
      <c r="N150" s="38" t="s">
        <v>2</v>
      </c>
      <c r="O150" s="38"/>
      <c r="P150" s="38">
        <f>IF(P158="","",P158)</f>
        <v>0</v>
      </c>
      <c r="Q150" s="345">
        <f>AN150</f>
        <v>6</v>
      </c>
      <c r="R150" s="323"/>
      <c r="S150" s="323"/>
      <c r="T150" s="337">
        <f>IF(I150="","",((I150+L150)-(K150+P150)))</f>
        <v>2</v>
      </c>
      <c r="U150" s="337"/>
      <c r="V150" s="337"/>
      <c r="W150" s="337">
        <f>IF(I150="","",(I150+L150))</f>
        <v>4</v>
      </c>
      <c r="X150" s="337"/>
      <c r="Y150" s="411"/>
      <c r="Z150" s="322">
        <f>IF(AU150="","",RANK(AU150,AU150:AU152,0))</f>
        <v>1</v>
      </c>
      <c r="AA150" s="323"/>
      <c r="AB150" s="324"/>
      <c r="AC150" s="5"/>
      <c r="AD150" s="91" t="s">
        <v>72</v>
      </c>
      <c r="AE150" s="303" t="str">
        <f>IF(AO169="","",INDEX($AM169:$AM174,MATCH(AI150,$AO169:$AO174,0),1))</f>
        <v>つくば市トレセン</v>
      </c>
      <c r="AF150" s="303"/>
      <c r="AG150" s="303"/>
      <c r="AH150" s="96"/>
      <c r="AI150" s="172">
        <v>5</v>
      </c>
      <c r="AJ150" s="114">
        <v>1</v>
      </c>
      <c r="AK150" s="221"/>
      <c r="AL150" s="110">
        <f>IF(I150="",0,IF(I150&gt;K150,3,IF(I150&lt;K150,0,IF(I150=K150,1))))</f>
        <v>3</v>
      </c>
      <c r="AM150" s="115">
        <f>IF(L150="",0,IF(L150&gt;P150,3,IF(L150&lt;P150,0,IF(L150=P150,1,""))))</f>
        <v>3</v>
      </c>
      <c r="AN150" s="115">
        <f>IF(I150="","",AK150+AL150+AM150)</f>
        <v>6</v>
      </c>
      <c r="AO150" s="105"/>
      <c r="AP150" s="190">
        <f>IF(Q150="","",RANK(Q150,Q150:S152,0))</f>
        <v>1</v>
      </c>
      <c r="AQ150" s="191">
        <f>IF(T150="","",RANK(T150,T150:V152,0))</f>
        <v>1</v>
      </c>
      <c r="AR150" s="192">
        <f>IF(W150="","",RANK(W150,W150:Y152,0))</f>
        <v>1</v>
      </c>
      <c r="AS150" s="191">
        <f>IF(Q150="","",(Q150*2)+T150+(W150*0.1)+(AR150*0.001))</f>
        <v>14.401</v>
      </c>
      <c r="AT150" s="192">
        <f>IF(M156&gt;O156,1,IF(M156&lt;O156,0))+IF(M158&gt;O158,1,IF(M158&lt;O158,0))</f>
        <v>0</v>
      </c>
      <c r="AU150" s="193">
        <f>IF(Q150="","",(Q150*2)+T150+(W150*0.1)+(AT150*0.001))</f>
        <v>14.4</v>
      </c>
      <c r="AW150" s="64">
        <v>1</v>
      </c>
      <c r="AX150" s="434" t="str">
        <f>BM26</f>
        <v>中丸ＳＳＳ</v>
      </c>
      <c r="AY150" s="337"/>
      <c r="AZ150" s="411"/>
      <c r="BA150" s="41"/>
      <c r="BB150" s="42"/>
      <c r="BC150" s="43"/>
      <c r="BD150" s="65">
        <f>IF(BG156="","",BG156)</f>
        <v>3</v>
      </c>
      <c r="BE150" s="38" t="s">
        <v>2</v>
      </c>
      <c r="BF150" s="66">
        <f>IF(BK156="","",BK156)</f>
        <v>0</v>
      </c>
      <c r="BG150" s="65">
        <f>IF(BG158="","",BG158)</f>
        <v>2</v>
      </c>
      <c r="BH150" s="38"/>
      <c r="BI150" s="38" t="s">
        <v>2</v>
      </c>
      <c r="BJ150" s="38"/>
      <c r="BK150" s="38">
        <f>IF(BK158="","",BK158)</f>
        <v>0</v>
      </c>
      <c r="BL150" s="408">
        <f>CI150</f>
        <v>6</v>
      </c>
      <c r="BM150" s="409"/>
      <c r="BN150" s="409"/>
      <c r="BO150" s="337">
        <f>IF(BD150="","",((BD150+BG150)-(BF150+BK150)))</f>
        <v>5</v>
      </c>
      <c r="BP150" s="337"/>
      <c r="BQ150" s="337"/>
      <c r="BR150" s="337">
        <f>IF(BD150="","",(BD150+BG150))</f>
        <v>5</v>
      </c>
      <c r="BS150" s="337"/>
      <c r="BT150" s="411"/>
      <c r="BU150" s="322">
        <f>IF(CP150="","",RANK(CP150,CP150:CP152,0))</f>
        <v>1</v>
      </c>
      <c r="BV150" s="323"/>
      <c r="BW150" s="324"/>
      <c r="BX150" s="5"/>
      <c r="BY150" s="91" t="s">
        <v>72</v>
      </c>
      <c r="BZ150" s="303" t="str">
        <f>IF(CJ169="","",INDEX($CH169:$CH174,MATCH(CD150,$CJ169:$CJ174,0),1))</f>
        <v>今市プログレス</v>
      </c>
      <c r="CA150" s="303"/>
      <c r="CB150" s="303"/>
      <c r="CD150" s="172">
        <v>5</v>
      </c>
      <c r="CE150" s="114">
        <v>1</v>
      </c>
      <c r="CF150" s="221"/>
      <c r="CG150" s="110">
        <f>IF(BD150="",0,IF(BD150&gt;BF150,3,IF(BD150&lt;BF150,0,IF(BD150=BF150,1))))</f>
        <v>3</v>
      </c>
      <c r="CH150" s="115">
        <f>IF(BG150="",0,IF(BG150&gt;BK150,3,IF(BG150&lt;BK150,0,IF(BG150=BK150,1,""))))</f>
        <v>3</v>
      </c>
      <c r="CI150" s="115">
        <f>IF(BD150="","",CF150+CG150+CH150)</f>
        <v>6</v>
      </c>
      <c r="CJ150" s="105"/>
      <c r="CK150" s="190">
        <f>IF(BL150="","",RANK(BL150,BL150:BN152,0))</f>
        <v>1</v>
      </c>
      <c r="CL150" s="191">
        <f>IF(BO150="","",RANK(BO150,BO150:BQ152,0))</f>
        <v>1</v>
      </c>
      <c r="CM150" s="192">
        <f>IF(BR150="","",RANK(BR150,BR150:BT152,0))</f>
        <v>1</v>
      </c>
      <c r="CN150" s="191">
        <f>IF(BL150="","",(BL150*2)+BO150+(BR150*0.1)+(CM150*0.001))</f>
        <v>17.501000000000001</v>
      </c>
      <c r="CO150" s="192">
        <f>IF(BH156&gt;BJ156,1,IF(BH156&lt;BJ156,0))+IF(BH158&gt;BJ158,1,IF(BH158&lt;BJ158,0))</f>
        <v>0</v>
      </c>
      <c r="CP150" s="193">
        <f>IF(BL150="","",(BL150*2)+BO150+(BR150*0.1)+(CO150*0.001))</f>
        <v>17.5</v>
      </c>
    </row>
    <row r="151" spans="2:94" ht="21.75" customHeight="1" x14ac:dyDescent="0.15">
      <c r="B151" s="67">
        <v>2</v>
      </c>
      <c r="C151" s="418" t="str">
        <f>R27</f>
        <v>つくば市トレセン</v>
      </c>
      <c r="D151" s="419"/>
      <c r="E151" s="420"/>
      <c r="F151" s="29">
        <f>K150</f>
        <v>2</v>
      </c>
      <c r="G151" s="29" t="s">
        <v>2</v>
      </c>
      <c r="H151" s="30">
        <f>I150</f>
        <v>3</v>
      </c>
      <c r="I151" s="44"/>
      <c r="J151" s="45"/>
      <c r="K151" s="46"/>
      <c r="L151" s="35">
        <f>IF(L160="","",L160)</f>
        <v>1</v>
      </c>
      <c r="M151" s="24"/>
      <c r="N151" s="24" t="s">
        <v>2</v>
      </c>
      <c r="O151" s="24"/>
      <c r="P151" s="24">
        <f>IF(P160="","",P160)</f>
        <v>2</v>
      </c>
      <c r="Q151" s="421">
        <f>AN151</f>
        <v>0</v>
      </c>
      <c r="R151" s="347"/>
      <c r="S151" s="347"/>
      <c r="T151" s="317">
        <f>IF(F151="","",((F151+L151)-(H151+P151)))</f>
        <v>-2</v>
      </c>
      <c r="U151" s="317"/>
      <c r="V151" s="317"/>
      <c r="W151" s="317">
        <f>IF(F151="","",(F151+L151))</f>
        <v>3</v>
      </c>
      <c r="X151" s="317"/>
      <c r="Y151" s="318"/>
      <c r="Z151" s="346">
        <f>IF(AU151="","",RANK(AU151,AU150:AU152,0))</f>
        <v>3</v>
      </c>
      <c r="AA151" s="347"/>
      <c r="AB151" s="348"/>
      <c r="AC151" s="5"/>
      <c r="AD151" s="91" t="s">
        <v>73</v>
      </c>
      <c r="AE151" s="303" t="str">
        <f>IF(AO169="","",INDEX($AM169:$AM174,MATCH(AI151,$AO169:$AO174,0),1))</f>
        <v>FC原一</v>
      </c>
      <c r="AF151" s="303"/>
      <c r="AG151" s="303"/>
      <c r="AH151" s="96"/>
      <c r="AI151" s="172">
        <v>6</v>
      </c>
      <c r="AJ151" s="116">
        <v>2</v>
      </c>
      <c r="AK151" s="109">
        <f>IF(F151="",0,IF(F151&gt;H151,3,IF(F151&lt;H151,0,IF(F151=H151,1))))</f>
        <v>0</v>
      </c>
      <c r="AL151" s="222"/>
      <c r="AM151" s="117">
        <f>IF(L151="",0,IF(L151&gt;P151,3,IF(L151&lt;P151,0,IF(L151=P151,1))))</f>
        <v>0</v>
      </c>
      <c r="AN151" s="117">
        <f>IF(F151="","",AK151+AL151+AM151)</f>
        <v>0</v>
      </c>
      <c r="AO151" s="105"/>
      <c r="AP151" s="156">
        <f>IF(Q151="","",RANK(Q151,Q150:S152,0))</f>
        <v>3</v>
      </c>
      <c r="AQ151" s="108">
        <f>IF(T151="","",RANK(T151,T150:V152,0))</f>
        <v>3</v>
      </c>
      <c r="AR151" s="133">
        <f>IF(W151="","",RANK(W151,W150:Y152,0))</f>
        <v>2</v>
      </c>
      <c r="AS151" s="108">
        <f>IF(Q151="","",(Q151*2)+T151+(W151*0.1)+(AR151*0.001))</f>
        <v>-1.698</v>
      </c>
      <c r="AT151" s="133">
        <f>IF(O156&gt;M156,1,IF(O156&lt;M156,0))+IF(M160&gt;O160,1,IF(M160&lt;O160,0))</f>
        <v>0</v>
      </c>
      <c r="AU151" s="194">
        <f>IF(Q151="","",(Q151*2)+T151+(W151*0.1)+(AT151*0.001))</f>
        <v>-1.7</v>
      </c>
      <c r="AW151" s="67">
        <v>2</v>
      </c>
      <c r="AX151" s="418" t="str">
        <f>BM27</f>
        <v>セントラルFC</v>
      </c>
      <c r="AY151" s="419"/>
      <c r="AZ151" s="420"/>
      <c r="BA151" s="29">
        <f>BF150</f>
        <v>0</v>
      </c>
      <c r="BB151" s="29" t="s">
        <v>2</v>
      </c>
      <c r="BC151" s="30">
        <f>BD150</f>
        <v>3</v>
      </c>
      <c r="BD151" s="44"/>
      <c r="BE151" s="45"/>
      <c r="BF151" s="46"/>
      <c r="BG151" s="35">
        <f>IF(BG160="","",BG160)</f>
        <v>2</v>
      </c>
      <c r="BH151" s="24"/>
      <c r="BI151" s="24" t="s">
        <v>2</v>
      </c>
      <c r="BJ151" s="24"/>
      <c r="BK151" s="24">
        <f>IF(BK160="","",BK160)</f>
        <v>1</v>
      </c>
      <c r="BL151" s="421">
        <f>CI151</f>
        <v>3</v>
      </c>
      <c r="BM151" s="347"/>
      <c r="BN151" s="347"/>
      <c r="BO151" s="317">
        <f>IF(BA151="","",((BA151+BG151)-(BC151+BK151)))</f>
        <v>-2</v>
      </c>
      <c r="BP151" s="317"/>
      <c r="BQ151" s="317"/>
      <c r="BR151" s="317">
        <f>IF(BA151="","",(BA151+BG151))</f>
        <v>2</v>
      </c>
      <c r="BS151" s="317"/>
      <c r="BT151" s="318"/>
      <c r="BU151" s="346">
        <f>IF(CP151="","",RANK(CP151,CP150:CP152,0))</f>
        <v>2</v>
      </c>
      <c r="BV151" s="347"/>
      <c r="BW151" s="348"/>
      <c r="BX151" s="5"/>
      <c r="BY151" s="91" t="s">
        <v>73</v>
      </c>
      <c r="BZ151" s="303" t="str">
        <f>IF(CJ169="","",INDEX($CH169:$CH174,MATCH(CD151,$CJ169:$CJ174,0),1))</f>
        <v>大子ＳＳＳ</v>
      </c>
      <c r="CA151" s="303"/>
      <c r="CB151" s="303"/>
      <c r="CD151" s="172">
        <v>6</v>
      </c>
      <c r="CE151" s="116">
        <v>2</v>
      </c>
      <c r="CF151" s="109">
        <f>IF(BA151="",0,IF(BA151&gt;BC151,3,IF(BA151&lt;BC151,0,IF(BA151=BC151,1))))</f>
        <v>0</v>
      </c>
      <c r="CG151" s="222"/>
      <c r="CH151" s="117">
        <f>IF(BG151="",0,IF(BG151&gt;BK151,3,IF(BG151&lt;BK151,0,IF(BG151=BK151,1))))</f>
        <v>3</v>
      </c>
      <c r="CI151" s="117">
        <f>IF(BA151="","",CF151+CG151+CH151)</f>
        <v>3</v>
      </c>
      <c r="CJ151" s="105"/>
      <c r="CK151" s="156">
        <f>IF(BL151="","",RANK(BL151,BL150:BN152,0))</f>
        <v>2</v>
      </c>
      <c r="CL151" s="108">
        <f>IF(BO151="","",RANK(BO151,BO150:BQ152,0))</f>
        <v>2</v>
      </c>
      <c r="CM151" s="133">
        <f>IF(BR151="","",RANK(BR151,BR150:BT152,0))</f>
        <v>2</v>
      </c>
      <c r="CN151" s="108">
        <f>IF(BL151="","",(BL151*2)+BO151+(BR151*0.1)+(CM151*0.001))</f>
        <v>4.202</v>
      </c>
      <c r="CO151" s="133">
        <f>IF(BJ156&gt;BH156,1,IF(BJ156&lt;BH156,0))+IF(BH160&gt;BJ160,1,IF(BH160&lt;BJ160,0))</f>
        <v>0</v>
      </c>
      <c r="CP151" s="194">
        <f>IF(BL151="","",(BL151*2)+BO151+(BR151*0.1)+(CO151*0.001))</f>
        <v>4.2</v>
      </c>
    </row>
    <row r="152" spans="2:94" ht="21.75" customHeight="1" thickBot="1" x14ac:dyDescent="0.2">
      <c r="B152" s="68">
        <v>3</v>
      </c>
      <c r="C152" s="365" t="str">
        <f>R28</f>
        <v>川越ヤンガース</v>
      </c>
      <c r="D152" s="366"/>
      <c r="E152" s="367"/>
      <c r="F152" s="31">
        <f>P150</f>
        <v>0</v>
      </c>
      <c r="G152" s="31" t="s">
        <v>2</v>
      </c>
      <c r="H152" s="32">
        <f>L150</f>
        <v>1</v>
      </c>
      <c r="I152" s="33">
        <f>P151</f>
        <v>2</v>
      </c>
      <c r="J152" s="31" t="s">
        <v>2</v>
      </c>
      <c r="K152" s="32">
        <f>L151</f>
        <v>1</v>
      </c>
      <c r="L152" s="47"/>
      <c r="M152" s="48"/>
      <c r="N152" s="48"/>
      <c r="O152" s="48"/>
      <c r="P152" s="48"/>
      <c r="Q152" s="368">
        <f>AN152</f>
        <v>3</v>
      </c>
      <c r="R152" s="305"/>
      <c r="S152" s="305"/>
      <c r="T152" s="320">
        <f>IF(F152="","",((F152+I152)-(H152+K152)))</f>
        <v>0</v>
      </c>
      <c r="U152" s="320"/>
      <c r="V152" s="320"/>
      <c r="W152" s="320">
        <f>IF(F152="","",(F152+I152))</f>
        <v>2</v>
      </c>
      <c r="X152" s="320"/>
      <c r="Y152" s="321"/>
      <c r="Z152" s="304">
        <f>IF(AU152="","",RANK(AU152,AU150:AU152,0))</f>
        <v>2</v>
      </c>
      <c r="AA152" s="305"/>
      <c r="AB152" s="306"/>
      <c r="AC152" s="5"/>
      <c r="AD152" s="92"/>
      <c r="AE152" s="92"/>
      <c r="AF152" s="92"/>
      <c r="AG152" s="92"/>
      <c r="AH152" s="92"/>
      <c r="AI152" s="159"/>
      <c r="AJ152" s="118">
        <v>3</v>
      </c>
      <c r="AK152" s="107">
        <f>IF(F152="",0,IF(F152&gt;H152,3,IF(F152&lt;H152,0,IF(F152=H152,1))))</f>
        <v>0</v>
      </c>
      <c r="AL152" s="119">
        <f>IF(I152="",0,IF(I152&gt;K152,3,IF(I152&lt;K152,0,IF(I152=K152,1))))</f>
        <v>3</v>
      </c>
      <c r="AM152" s="223"/>
      <c r="AN152" s="120">
        <f>IF(F152="","",AK152+AL152+AM152)</f>
        <v>3</v>
      </c>
      <c r="AO152" s="105"/>
      <c r="AP152" s="195">
        <f>IF(Q152="","",RANK(Q152,Q150:S152,0))</f>
        <v>2</v>
      </c>
      <c r="AQ152" s="119">
        <f>IF(T152="","",RANK(T152,T150:V152,0))</f>
        <v>2</v>
      </c>
      <c r="AR152" s="123">
        <f>IF(W152="","",RANK(W152,W150:Y152,0))</f>
        <v>3</v>
      </c>
      <c r="AS152" s="119">
        <f>IF(Q152="","",(Q152*2)+T152+(W152*0.1)+(AR152*0.001))</f>
        <v>6.2030000000000003</v>
      </c>
      <c r="AT152" s="123">
        <f>IF(O158&gt;M158,1,IF(O158&lt;M158,0))+IF(O160&gt;M160,1,IF(O160&lt;M160,0))</f>
        <v>0</v>
      </c>
      <c r="AU152" s="196">
        <f>IF(Q152="","",(Q152*2)+T152+(W152*0.1)+(AT152*0.001))</f>
        <v>6.2</v>
      </c>
      <c r="AW152" s="68">
        <v>3</v>
      </c>
      <c r="AX152" s="365" t="str">
        <f>BM28</f>
        <v>大子ＳＳＳ</v>
      </c>
      <c r="AY152" s="366"/>
      <c r="AZ152" s="367"/>
      <c r="BA152" s="31">
        <f>BK150</f>
        <v>0</v>
      </c>
      <c r="BB152" s="31" t="s">
        <v>2</v>
      </c>
      <c r="BC152" s="32">
        <f>BG150</f>
        <v>2</v>
      </c>
      <c r="BD152" s="33">
        <f>BK151</f>
        <v>1</v>
      </c>
      <c r="BE152" s="31" t="s">
        <v>2</v>
      </c>
      <c r="BF152" s="32">
        <f>BG151</f>
        <v>2</v>
      </c>
      <c r="BG152" s="47"/>
      <c r="BH152" s="48"/>
      <c r="BI152" s="48"/>
      <c r="BJ152" s="48"/>
      <c r="BK152" s="48"/>
      <c r="BL152" s="368">
        <f>CI152</f>
        <v>0</v>
      </c>
      <c r="BM152" s="305"/>
      <c r="BN152" s="305"/>
      <c r="BO152" s="320">
        <f>IF(BA152="","",((BA152+BD152)-(BC152+BF152)))</f>
        <v>-3</v>
      </c>
      <c r="BP152" s="320"/>
      <c r="BQ152" s="320"/>
      <c r="BR152" s="320">
        <f>IF(BA152="","",(BA152+BD152))</f>
        <v>1</v>
      </c>
      <c r="BS152" s="320"/>
      <c r="BT152" s="321"/>
      <c r="BU152" s="304">
        <f>IF(CP152="","",RANK(CP152,CP150:CP152,0))</f>
        <v>3</v>
      </c>
      <c r="BV152" s="305"/>
      <c r="BW152" s="306"/>
      <c r="BX152" s="5"/>
      <c r="BY152" s="92"/>
      <c r="BZ152" s="92"/>
      <c r="CA152" s="92"/>
      <c r="CB152" s="5"/>
      <c r="CD152" s="159"/>
      <c r="CE152" s="118">
        <v>3</v>
      </c>
      <c r="CF152" s="107">
        <f>IF(BA152="",0,IF(BA152&gt;BC152,3,IF(BA152&lt;BC152,0,IF(BA152=BC152,1))))</f>
        <v>0</v>
      </c>
      <c r="CG152" s="119">
        <f>IF(BD152="",0,IF(BD152&gt;BF152,3,IF(BD152&lt;BF152,0,IF(BD152=BF152,1))))</f>
        <v>0</v>
      </c>
      <c r="CH152" s="223"/>
      <c r="CI152" s="120">
        <f>IF(BA152="","",CF152+CG152+CH152)</f>
        <v>0</v>
      </c>
      <c r="CJ152" s="105"/>
      <c r="CK152" s="195">
        <f>IF(BL152="","",RANK(BL152,BL150:BN152,0))</f>
        <v>3</v>
      </c>
      <c r="CL152" s="119">
        <f>IF(BO152="","",RANK(BO152,BO150:BQ152,0))</f>
        <v>3</v>
      </c>
      <c r="CM152" s="123">
        <f>IF(BR152="","",RANK(BR152,BR150:BT152,0))</f>
        <v>3</v>
      </c>
      <c r="CN152" s="119">
        <f>IF(BL152="","",(BL152*2)+BO152+(BR152*0.1)+(CM152*0.001))</f>
        <v>-2.8969999999999998</v>
      </c>
      <c r="CO152" s="123">
        <f>IF(BJ158&gt;BH158,1,IF(BJ158&lt;BH158,0))+IF(BJ160&gt;BH160,1,IF(BJ160&lt;BH160,0))</f>
        <v>0</v>
      </c>
      <c r="CP152" s="196">
        <f>IF(BL152="","",(BL152*2)+BO152+(BR152*0.1)+(CO152*0.001))</f>
        <v>-2.9</v>
      </c>
    </row>
    <row r="153" spans="2:94" ht="21.75" customHeight="1" thickBot="1" x14ac:dyDescent="0.2">
      <c r="B153" s="62"/>
      <c r="C153" s="69"/>
      <c r="D153" s="69"/>
      <c r="E153" s="69"/>
      <c r="F153" s="69"/>
      <c r="G153" s="69"/>
      <c r="H153" s="69"/>
      <c r="I153" s="69"/>
      <c r="J153" s="69"/>
      <c r="K153" s="69"/>
      <c r="L153" s="69"/>
      <c r="M153" s="69"/>
      <c r="N153" s="69"/>
      <c r="O153" s="69"/>
      <c r="P153" s="69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  <c r="AB153" s="7"/>
      <c r="AD153" s="2"/>
      <c r="AE153" s="2"/>
      <c r="AF153" s="2"/>
      <c r="AG153" s="2"/>
      <c r="AH153" s="92"/>
      <c r="AI153" s="159"/>
      <c r="AJ153" s="160"/>
      <c r="AK153" s="160"/>
      <c r="AL153" s="160"/>
      <c r="AM153" s="160"/>
      <c r="AN153" s="160"/>
      <c r="AO153" s="160"/>
      <c r="AP153" s="125"/>
      <c r="AQ153" s="160"/>
      <c r="AR153" s="160"/>
      <c r="AS153" s="160"/>
      <c r="AT153" s="160"/>
      <c r="AU153" s="198"/>
      <c r="AX153" s="7"/>
      <c r="AY153" s="7"/>
      <c r="AZ153" s="7"/>
      <c r="BA153" s="7"/>
      <c r="BB153" s="7"/>
      <c r="BC153" s="7"/>
      <c r="BD153" s="7"/>
      <c r="BE153" s="7"/>
      <c r="BF153" s="7"/>
      <c r="BG153" s="7"/>
      <c r="BH153" s="7"/>
      <c r="BI153" s="7"/>
      <c r="BJ153" s="7"/>
      <c r="BK153" s="7"/>
      <c r="BL153" s="7"/>
      <c r="BM153" s="7"/>
      <c r="BN153" s="7"/>
      <c r="BO153" s="7"/>
      <c r="BP153" s="7"/>
      <c r="BQ153" s="7"/>
      <c r="BR153" s="7"/>
      <c r="BS153" s="7"/>
      <c r="BT153" s="7"/>
      <c r="BU153" s="7"/>
      <c r="BV153" s="7"/>
      <c r="BW153" s="7"/>
      <c r="BY153" s="2"/>
      <c r="BZ153" s="2"/>
      <c r="CA153" s="2"/>
      <c r="CD153" s="159"/>
      <c r="CE153" s="160"/>
      <c r="CF153" s="160"/>
      <c r="CG153" s="160"/>
      <c r="CH153" s="160"/>
      <c r="CI153" s="160"/>
      <c r="CJ153" s="160"/>
      <c r="CK153" s="125"/>
      <c r="CL153" s="160"/>
      <c r="CM153" s="160"/>
      <c r="CN153" s="160"/>
      <c r="CO153" s="160"/>
      <c r="CP153" s="198"/>
    </row>
    <row r="154" spans="2:94" ht="21.75" customHeight="1" thickBot="1" x14ac:dyDescent="0.2">
      <c r="B154" s="62"/>
      <c r="C154" s="70" t="s">
        <v>12</v>
      </c>
      <c r="D154" s="402" t="s">
        <v>13</v>
      </c>
      <c r="E154" s="402"/>
      <c r="F154" s="402"/>
      <c r="G154" s="402"/>
      <c r="H154" s="402"/>
      <c r="I154" s="402" t="s">
        <v>14</v>
      </c>
      <c r="J154" s="402"/>
      <c r="K154" s="402"/>
      <c r="L154" s="402" t="s">
        <v>15</v>
      </c>
      <c r="M154" s="402"/>
      <c r="N154" s="402"/>
      <c r="O154" s="402"/>
      <c r="P154" s="402"/>
      <c r="Q154" s="350" t="s">
        <v>14</v>
      </c>
      <c r="R154" s="350"/>
      <c r="S154" s="363"/>
      <c r="U154" s="349" t="s">
        <v>45</v>
      </c>
      <c r="V154" s="350"/>
      <c r="W154" s="350"/>
      <c r="X154" s="350" t="s">
        <v>46</v>
      </c>
      <c r="Y154" s="350"/>
      <c r="Z154" s="350"/>
      <c r="AA154" s="350" t="s">
        <v>46</v>
      </c>
      <c r="AB154" s="350"/>
      <c r="AC154" s="431"/>
      <c r="AD154" s="426"/>
      <c r="AE154" s="427"/>
      <c r="AF154" s="428"/>
      <c r="AG154" s="6"/>
      <c r="AH154" s="8"/>
      <c r="AI154" s="173"/>
      <c r="AJ154" s="199"/>
      <c r="AK154" s="200"/>
      <c r="AL154" s="200"/>
      <c r="AM154" s="200"/>
      <c r="AN154" s="201"/>
      <c r="AO154" s="105"/>
      <c r="AP154" s="202"/>
      <c r="AQ154" s="200"/>
      <c r="AR154" s="200"/>
      <c r="AS154" s="200"/>
      <c r="AT154" s="201"/>
      <c r="AU154" s="184"/>
      <c r="AX154" s="16" t="s">
        <v>12</v>
      </c>
      <c r="AY154" s="350" t="s">
        <v>13</v>
      </c>
      <c r="AZ154" s="350"/>
      <c r="BA154" s="350"/>
      <c r="BB154" s="350"/>
      <c r="BC154" s="350"/>
      <c r="BD154" s="350" t="s">
        <v>14</v>
      </c>
      <c r="BE154" s="350"/>
      <c r="BF154" s="350"/>
      <c r="BG154" s="350" t="s">
        <v>15</v>
      </c>
      <c r="BH154" s="350"/>
      <c r="BI154" s="350"/>
      <c r="BJ154" s="350"/>
      <c r="BK154" s="350"/>
      <c r="BL154" s="350" t="s">
        <v>14</v>
      </c>
      <c r="BM154" s="350"/>
      <c r="BN154" s="363"/>
      <c r="BP154" s="349" t="s">
        <v>45</v>
      </c>
      <c r="BQ154" s="350"/>
      <c r="BR154" s="350"/>
      <c r="BS154" s="350" t="s">
        <v>46</v>
      </c>
      <c r="BT154" s="350"/>
      <c r="BU154" s="350"/>
      <c r="BV154" s="350" t="s">
        <v>46</v>
      </c>
      <c r="BW154" s="350"/>
      <c r="BX154" s="431"/>
      <c r="BY154" s="426"/>
      <c r="BZ154" s="427"/>
      <c r="CA154" s="428"/>
      <c r="CD154" s="173"/>
      <c r="CE154" s="199"/>
      <c r="CF154" s="200"/>
      <c r="CG154" s="200"/>
      <c r="CH154" s="200"/>
      <c r="CI154" s="201"/>
      <c r="CJ154" s="105"/>
      <c r="CK154" s="202"/>
      <c r="CL154" s="200"/>
      <c r="CM154" s="200"/>
      <c r="CN154" s="200"/>
      <c r="CO154" s="201"/>
      <c r="CP154" s="184"/>
    </row>
    <row r="155" spans="2:94" ht="21.75" customHeight="1" x14ac:dyDescent="0.15">
      <c r="C155" s="11" t="s">
        <v>4</v>
      </c>
      <c r="D155" s="398">
        <v>0.375</v>
      </c>
      <c r="E155" s="399"/>
      <c r="F155" s="17" t="s">
        <v>3</v>
      </c>
      <c r="G155" s="400">
        <v>0.39930555555555558</v>
      </c>
      <c r="H155" s="398"/>
      <c r="I155" s="432" t="str">
        <f>C145</f>
        <v>野原グランディオス</v>
      </c>
      <c r="J155" s="432"/>
      <c r="K155" s="432"/>
      <c r="L155" s="264">
        <v>0</v>
      </c>
      <c r="M155" s="245"/>
      <c r="N155" s="38" t="str">
        <f>IF(AS145="","-",IF(AS145=AS146,"PK","-"))</f>
        <v>-</v>
      </c>
      <c r="O155" s="248"/>
      <c r="P155" s="267">
        <v>6</v>
      </c>
      <c r="Q155" s="432" t="str">
        <f>C146</f>
        <v>トレセン茨城中央</v>
      </c>
      <c r="R155" s="432"/>
      <c r="S155" s="433"/>
      <c r="U155" s="364" t="str">
        <f>C150</f>
        <v>真岡選抜ＥＡＳＴ</v>
      </c>
      <c r="V155" s="307"/>
      <c r="W155" s="307"/>
      <c r="X155" s="307" t="str">
        <f>C151</f>
        <v>つくば市トレセン</v>
      </c>
      <c r="Y155" s="307"/>
      <c r="Z155" s="307"/>
      <c r="AA155" s="307" t="str">
        <f>C152</f>
        <v>川越ヤンガース</v>
      </c>
      <c r="AB155" s="307"/>
      <c r="AC155" s="308"/>
      <c r="AD155" s="301"/>
      <c r="AE155" s="302"/>
      <c r="AF155" s="302"/>
      <c r="AG155" s="6"/>
      <c r="AH155" s="8"/>
      <c r="AI155" s="173"/>
      <c r="AJ155" s="105"/>
      <c r="AK155" s="105"/>
      <c r="AL155" s="104" t="s">
        <v>111</v>
      </c>
      <c r="AM155" s="105"/>
      <c r="AN155" s="105"/>
      <c r="AO155" s="105"/>
      <c r="AP155" s="125"/>
      <c r="AQ155" s="104" t="s">
        <v>112</v>
      </c>
      <c r="AR155" s="105"/>
      <c r="AS155" s="105"/>
      <c r="AT155" s="105"/>
      <c r="AU155" s="155"/>
      <c r="AX155" s="11" t="s">
        <v>4</v>
      </c>
      <c r="AY155" s="398">
        <v>0.375</v>
      </c>
      <c r="AZ155" s="399"/>
      <c r="BA155" s="17" t="s">
        <v>3</v>
      </c>
      <c r="BB155" s="400">
        <v>0.39930555555555558</v>
      </c>
      <c r="BC155" s="398"/>
      <c r="BD155" s="432" t="str">
        <f>AX145</f>
        <v>北那須トレセンSol</v>
      </c>
      <c r="BE155" s="432"/>
      <c r="BF155" s="432"/>
      <c r="BG155" s="281">
        <v>2</v>
      </c>
      <c r="BH155" s="282"/>
      <c r="BI155" s="38" t="str">
        <f>IF(CN145="","-",IF(CN145=CN146,"PK","-"))</f>
        <v>-</v>
      </c>
      <c r="BJ155" s="38"/>
      <c r="BK155" s="277">
        <v>1</v>
      </c>
      <c r="BL155" s="432" t="str">
        <f>AX146</f>
        <v>今市プログレス</v>
      </c>
      <c r="BM155" s="432"/>
      <c r="BN155" s="433"/>
      <c r="BP155" s="364" t="str">
        <f>AX150</f>
        <v>中丸ＳＳＳ</v>
      </c>
      <c r="BQ155" s="307"/>
      <c r="BR155" s="307"/>
      <c r="BS155" s="307" t="str">
        <f>AX151</f>
        <v>セントラルFC</v>
      </c>
      <c r="BT155" s="307"/>
      <c r="BU155" s="307"/>
      <c r="BV155" s="307" t="str">
        <f>AX152</f>
        <v>大子ＳＳＳ</v>
      </c>
      <c r="BW155" s="307"/>
      <c r="BX155" s="308"/>
      <c r="BY155" s="301"/>
      <c r="BZ155" s="302"/>
      <c r="CA155" s="302"/>
      <c r="CD155" s="173"/>
      <c r="CE155" s="105"/>
      <c r="CF155" s="105"/>
      <c r="CG155" s="104" t="s">
        <v>111</v>
      </c>
      <c r="CH155" s="105"/>
      <c r="CI155" s="105"/>
      <c r="CJ155" s="105"/>
      <c r="CK155" s="125"/>
      <c r="CL155" s="104" t="s">
        <v>112</v>
      </c>
      <c r="CM155" s="105"/>
      <c r="CN155" s="105"/>
      <c r="CO155" s="105"/>
      <c r="CP155" s="155"/>
    </row>
    <row r="156" spans="2:94" ht="21.75" customHeight="1" x14ac:dyDescent="0.15">
      <c r="C156" s="12" t="s">
        <v>5</v>
      </c>
      <c r="D156" s="294">
        <v>0.40277777777777773</v>
      </c>
      <c r="E156" s="369"/>
      <c r="F156" s="9" t="s">
        <v>3</v>
      </c>
      <c r="G156" s="293">
        <v>0.42708333333333331</v>
      </c>
      <c r="H156" s="294"/>
      <c r="I156" s="296" t="str">
        <f>C150</f>
        <v>真岡選抜ＥＡＳＴ</v>
      </c>
      <c r="J156" s="296"/>
      <c r="K156" s="296"/>
      <c r="L156" s="265">
        <v>3</v>
      </c>
      <c r="M156" s="246"/>
      <c r="N156" s="24" t="str">
        <f>IF(AS150="","-",IF(AS150=AS151,"PK","-"))</f>
        <v>-</v>
      </c>
      <c r="O156" s="249"/>
      <c r="P156" s="268">
        <v>2</v>
      </c>
      <c r="Q156" s="296" t="str">
        <f>C151</f>
        <v>つくば市トレセン</v>
      </c>
      <c r="R156" s="296"/>
      <c r="S156" s="395"/>
      <c r="U156" s="377" t="str">
        <f>C145</f>
        <v>野原グランディオス</v>
      </c>
      <c r="V156" s="296"/>
      <c r="W156" s="296"/>
      <c r="X156" s="296" t="str">
        <f>C146</f>
        <v>トレセン茨城中央</v>
      </c>
      <c r="Y156" s="296"/>
      <c r="Z156" s="296"/>
      <c r="AA156" s="296" t="str">
        <f>C147</f>
        <v>FC原一</v>
      </c>
      <c r="AB156" s="296"/>
      <c r="AC156" s="297"/>
      <c r="AD156" s="301"/>
      <c r="AE156" s="302"/>
      <c r="AF156" s="302"/>
      <c r="AG156" s="6"/>
      <c r="AH156" s="8"/>
      <c r="AI156" s="173"/>
      <c r="AJ156" s="105"/>
      <c r="AK156" s="105"/>
      <c r="AL156" s="105"/>
      <c r="AM156" s="105"/>
      <c r="AN156" s="105"/>
      <c r="AO156" s="105"/>
      <c r="AP156" s="125"/>
      <c r="AQ156" s="105"/>
      <c r="AR156" s="105"/>
      <c r="AS156" s="105"/>
      <c r="AT156" s="105"/>
      <c r="AU156" s="155"/>
      <c r="AX156" s="12" t="s">
        <v>5</v>
      </c>
      <c r="AY156" s="294">
        <v>0.40277777777777773</v>
      </c>
      <c r="AZ156" s="369"/>
      <c r="BA156" s="9" t="s">
        <v>3</v>
      </c>
      <c r="BB156" s="293">
        <v>0.42708333333333331</v>
      </c>
      <c r="BC156" s="294"/>
      <c r="BD156" s="296" t="str">
        <f>AX150</f>
        <v>中丸ＳＳＳ</v>
      </c>
      <c r="BE156" s="296"/>
      <c r="BF156" s="296"/>
      <c r="BG156" s="283">
        <v>3</v>
      </c>
      <c r="BH156" s="284"/>
      <c r="BI156" s="24" t="str">
        <f>IF(CN150="","-",IF(CN150=CN151,"PK","-"))</f>
        <v>-</v>
      </c>
      <c r="BJ156" s="24"/>
      <c r="BK156" s="278">
        <v>0</v>
      </c>
      <c r="BL156" s="296" t="str">
        <f>AX151</f>
        <v>セントラルFC</v>
      </c>
      <c r="BM156" s="296"/>
      <c r="BN156" s="395"/>
      <c r="BP156" s="377" t="str">
        <f>AX145</f>
        <v>北那須トレセンSol</v>
      </c>
      <c r="BQ156" s="296"/>
      <c r="BR156" s="296"/>
      <c r="BS156" s="296" t="str">
        <f>AX146</f>
        <v>今市プログレス</v>
      </c>
      <c r="BT156" s="296"/>
      <c r="BU156" s="296"/>
      <c r="BV156" s="296" t="str">
        <f>AX147</f>
        <v>川越ヤンガース</v>
      </c>
      <c r="BW156" s="296"/>
      <c r="BX156" s="297"/>
      <c r="BY156" s="301"/>
      <c r="BZ156" s="302"/>
      <c r="CA156" s="302"/>
      <c r="CD156" s="173"/>
      <c r="CE156" s="105"/>
      <c r="CF156" s="105"/>
      <c r="CG156" s="105"/>
      <c r="CH156" s="105"/>
      <c r="CI156" s="105"/>
      <c r="CJ156" s="105"/>
      <c r="CK156" s="125"/>
      <c r="CL156" s="105"/>
      <c r="CM156" s="105"/>
      <c r="CN156" s="105"/>
      <c r="CO156" s="105"/>
      <c r="CP156" s="155"/>
    </row>
    <row r="157" spans="2:94" ht="21.75" customHeight="1" x14ac:dyDescent="0.15">
      <c r="C157" s="12" t="s">
        <v>6</v>
      </c>
      <c r="D157" s="294">
        <v>0.43055555555555503</v>
      </c>
      <c r="E157" s="369"/>
      <c r="F157" s="9" t="s">
        <v>3</v>
      </c>
      <c r="G157" s="293">
        <v>0.45486111111111099</v>
      </c>
      <c r="H157" s="294"/>
      <c r="I157" s="296" t="str">
        <f>C145</f>
        <v>野原グランディオス</v>
      </c>
      <c r="J157" s="296"/>
      <c r="K157" s="296"/>
      <c r="L157" s="265">
        <v>4</v>
      </c>
      <c r="M157" s="246"/>
      <c r="N157" s="24" t="str">
        <f>IF(AS145="","-",IF(AS145=AS147,"PK","-"))</f>
        <v>-</v>
      </c>
      <c r="O157" s="249"/>
      <c r="P157" s="268">
        <v>0</v>
      </c>
      <c r="Q157" s="296" t="str">
        <f>C147</f>
        <v>FC原一</v>
      </c>
      <c r="R157" s="296"/>
      <c r="S157" s="395"/>
      <c r="U157" s="377" t="str">
        <f>C152</f>
        <v>川越ヤンガース</v>
      </c>
      <c r="V157" s="296"/>
      <c r="W157" s="296"/>
      <c r="X157" s="296" t="str">
        <f>C150</f>
        <v>真岡選抜ＥＡＳＴ</v>
      </c>
      <c r="Y157" s="296"/>
      <c r="Z157" s="296"/>
      <c r="AA157" s="296" t="str">
        <f>C151</f>
        <v>つくば市トレセン</v>
      </c>
      <c r="AB157" s="296"/>
      <c r="AC157" s="297"/>
      <c r="AD157" s="301"/>
      <c r="AE157" s="302"/>
      <c r="AF157" s="302"/>
      <c r="AG157" s="6"/>
      <c r="AH157" s="8"/>
      <c r="AI157" s="173"/>
      <c r="AJ157" s="105"/>
      <c r="AK157" s="105"/>
      <c r="AL157" s="105"/>
      <c r="AM157" s="105"/>
      <c r="AN157" s="105"/>
      <c r="AO157" s="105"/>
      <c r="AP157" s="125"/>
      <c r="AQ157" s="105"/>
      <c r="AR157" s="105"/>
      <c r="AS157" s="105"/>
      <c r="AT157" s="105"/>
      <c r="AU157" s="155"/>
      <c r="AX157" s="12" t="s">
        <v>6</v>
      </c>
      <c r="AY157" s="294">
        <v>0.43055555555555503</v>
      </c>
      <c r="AZ157" s="369"/>
      <c r="BA157" s="9" t="s">
        <v>3</v>
      </c>
      <c r="BB157" s="293">
        <v>0.45486111111111099</v>
      </c>
      <c r="BC157" s="294"/>
      <c r="BD157" s="296" t="str">
        <f>AX145</f>
        <v>北那須トレセンSol</v>
      </c>
      <c r="BE157" s="296"/>
      <c r="BF157" s="296"/>
      <c r="BG157" s="283">
        <v>1</v>
      </c>
      <c r="BH157" s="284"/>
      <c r="BI157" s="24" t="str">
        <f>IF(CN145="","-",IF(CN145=CN147,"PK","-"))</f>
        <v>-</v>
      </c>
      <c r="BJ157" s="24"/>
      <c r="BK157" s="278">
        <v>0</v>
      </c>
      <c r="BL157" s="296" t="str">
        <f>AX147</f>
        <v>川越ヤンガース</v>
      </c>
      <c r="BM157" s="296"/>
      <c r="BN157" s="395"/>
      <c r="BP157" s="377" t="str">
        <f>AX152</f>
        <v>大子ＳＳＳ</v>
      </c>
      <c r="BQ157" s="296"/>
      <c r="BR157" s="296"/>
      <c r="BS157" s="296" t="str">
        <f>AX150</f>
        <v>中丸ＳＳＳ</v>
      </c>
      <c r="BT157" s="296"/>
      <c r="BU157" s="296"/>
      <c r="BV157" s="296" t="str">
        <f>AX151</f>
        <v>セントラルFC</v>
      </c>
      <c r="BW157" s="296"/>
      <c r="BX157" s="297"/>
      <c r="BY157" s="301"/>
      <c r="BZ157" s="302"/>
      <c r="CA157" s="302"/>
      <c r="CD157" s="173"/>
      <c r="CE157" s="105"/>
      <c r="CF157" s="105"/>
      <c r="CG157" s="105"/>
      <c r="CH157" s="105"/>
      <c r="CI157" s="105"/>
      <c r="CJ157" s="105"/>
      <c r="CK157" s="125"/>
      <c r="CL157" s="105"/>
      <c r="CM157" s="105"/>
      <c r="CN157" s="105"/>
      <c r="CO157" s="105"/>
      <c r="CP157" s="155"/>
    </row>
    <row r="158" spans="2:94" ht="21.75" customHeight="1" x14ac:dyDescent="0.15">
      <c r="C158" s="12" t="s">
        <v>7</v>
      </c>
      <c r="D158" s="294">
        <v>0.45833333333333298</v>
      </c>
      <c r="E158" s="369"/>
      <c r="F158" s="9" t="s">
        <v>3</v>
      </c>
      <c r="G158" s="293">
        <v>0.48263888888888901</v>
      </c>
      <c r="H158" s="294"/>
      <c r="I158" s="296" t="str">
        <f>C150</f>
        <v>真岡選抜ＥＡＳＴ</v>
      </c>
      <c r="J158" s="296"/>
      <c r="K158" s="296"/>
      <c r="L158" s="265">
        <v>1</v>
      </c>
      <c r="M158" s="246"/>
      <c r="N158" s="24" t="str">
        <f>IF(AS150="","-",IF(AS150=AS152,"PK","-"))</f>
        <v>-</v>
      </c>
      <c r="O158" s="249"/>
      <c r="P158" s="268">
        <v>0</v>
      </c>
      <c r="Q158" s="296" t="str">
        <f>C152</f>
        <v>川越ヤンガース</v>
      </c>
      <c r="R158" s="296"/>
      <c r="S158" s="395"/>
      <c r="U158" s="377" t="str">
        <f>C147</f>
        <v>FC原一</v>
      </c>
      <c r="V158" s="296"/>
      <c r="W158" s="296"/>
      <c r="X158" s="296" t="str">
        <f>C145</f>
        <v>野原グランディオス</v>
      </c>
      <c r="Y158" s="296"/>
      <c r="Z158" s="296"/>
      <c r="AA158" s="296" t="str">
        <f>C146</f>
        <v>トレセン茨城中央</v>
      </c>
      <c r="AB158" s="296"/>
      <c r="AC158" s="297"/>
      <c r="AD158" s="301"/>
      <c r="AE158" s="302"/>
      <c r="AF158" s="302"/>
      <c r="AG158" s="6"/>
      <c r="AH158" s="8"/>
      <c r="AI158" s="173"/>
      <c r="AJ158" s="105"/>
      <c r="AK158" s="105"/>
      <c r="AL158" s="105"/>
      <c r="AM158" s="105"/>
      <c r="AN158" s="105"/>
      <c r="AO158" s="105"/>
      <c r="AP158" s="125"/>
      <c r="AQ158" s="105"/>
      <c r="AR158" s="105"/>
      <c r="AS158" s="105"/>
      <c r="AT158" s="105"/>
      <c r="AU158" s="155"/>
      <c r="AX158" s="12" t="s">
        <v>7</v>
      </c>
      <c r="AY158" s="294">
        <v>0.45833333333333298</v>
      </c>
      <c r="AZ158" s="369"/>
      <c r="BA158" s="9" t="s">
        <v>3</v>
      </c>
      <c r="BB158" s="293">
        <v>0.48263888888888901</v>
      </c>
      <c r="BC158" s="294"/>
      <c r="BD158" s="296" t="str">
        <f>AX150</f>
        <v>中丸ＳＳＳ</v>
      </c>
      <c r="BE158" s="296"/>
      <c r="BF158" s="296"/>
      <c r="BG158" s="283">
        <v>2</v>
      </c>
      <c r="BH158" s="284"/>
      <c r="BI158" s="24" t="str">
        <f>IF(CN150="","-",IF(CN150=CN152,"PK","-"))</f>
        <v>-</v>
      </c>
      <c r="BJ158" s="24"/>
      <c r="BK158" s="278">
        <v>0</v>
      </c>
      <c r="BL158" s="296" t="str">
        <f>AX152</f>
        <v>大子ＳＳＳ</v>
      </c>
      <c r="BM158" s="296"/>
      <c r="BN158" s="395"/>
      <c r="BP158" s="377" t="str">
        <f>AX147</f>
        <v>川越ヤンガース</v>
      </c>
      <c r="BQ158" s="296"/>
      <c r="BR158" s="296"/>
      <c r="BS158" s="296" t="str">
        <f>AX145</f>
        <v>北那須トレセンSol</v>
      </c>
      <c r="BT158" s="296"/>
      <c r="BU158" s="296"/>
      <c r="BV158" s="296" t="str">
        <f>AX146</f>
        <v>今市プログレス</v>
      </c>
      <c r="BW158" s="296"/>
      <c r="BX158" s="297"/>
      <c r="BY158" s="301"/>
      <c r="BZ158" s="302"/>
      <c r="CA158" s="302"/>
      <c r="CD158" s="173"/>
      <c r="CE158" s="105"/>
      <c r="CF158" s="105"/>
      <c r="CG158" s="105"/>
      <c r="CH158" s="105"/>
      <c r="CI158" s="105"/>
      <c r="CJ158" s="105"/>
      <c r="CK158" s="125"/>
      <c r="CL158" s="105"/>
      <c r="CM158" s="105"/>
      <c r="CN158" s="105"/>
      <c r="CO158" s="105"/>
      <c r="CP158" s="155"/>
    </row>
    <row r="159" spans="2:94" ht="21.75" customHeight="1" x14ac:dyDescent="0.15">
      <c r="C159" s="12" t="s">
        <v>0</v>
      </c>
      <c r="D159" s="294">
        <v>0.48611111111111099</v>
      </c>
      <c r="E159" s="369"/>
      <c r="F159" s="9" t="s">
        <v>3</v>
      </c>
      <c r="G159" s="293">
        <v>0.51041666666666696</v>
      </c>
      <c r="H159" s="294"/>
      <c r="I159" s="296" t="str">
        <f>C146</f>
        <v>トレセン茨城中央</v>
      </c>
      <c r="J159" s="296"/>
      <c r="K159" s="296"/>
      <c r="L159" s="265">
        <v>8</v>
      </c>
      <c r="M159" s="246"/>
      <c r="N159" s="24" t="str">
        <f>IF(AS146="","-",IF(AS146=AS147,"PK","-"))</f>
        <v>-</v>
      </c>
      <c r="O159" s="249"/>
      <c r="P159" s="268">
        <v>0</v>
      </c>
      <c r="Q159" s="296" t="str">
        <f>C147</f>
        <v>FC原一</v>
      </c>
      <c r="R159" s="296"/>
      <c r="S159" s="395"/>
      <c r="U159" s="377" t="str">
        <f>C151</f>
        <v>つくば市トレセン</v>
      </c>
      <c r="V159" s="296"/>
      <c r="W159" s="296"/>
      <c r="X159" s="296" t="str">
        <f>C152</f>
        <v>川越ヤンガース</v>
      </c>
      <c r="Y159" s="296"/>
      <c r="Z159" s="296"/>
      <c r="AA159" s="296" t="str">
        <f>C150</f>
        <v>真岡選抜ＥＡＳＴ</v>
      </c>
      <c r="AB159" s="296"/>
      <c r="AC159" s="297"/>
      <c r="AD159" s="301"/>
      <c r="AE159" s="302"/>
      <c r="AF159" s="302"/>
      <c r="AG159" s="6"/>
      <c r="AH159" s="8"/>
      <c r="AI159" s="173"/>
      <c r="AJ159" s="105"/>
      <c r="AK159" s="105"/>
      <c r="AL159" s="105"/>
      <c r="AM159" s="105"/>
      <c r="AN159" s="105"/>
      <c r="AO159" s="105"/>
      <c r="AP159" s="125"/>
      <c r="AQ159" s="105"/>
      <c r="AR159" s="105"/>
      <c r="AS159" s="105"/>
      <c r="AT159" s="105"/>
      <c r="AU159" s="155"/>
      <c r="AX159" s="12" t="s">
        <v>0</v>
      </c>
      <c r="AY159" s="294">
        <v>0.48611111111111099</v>
      </c>
      <c r="AZ159" s="369"/>
      <c r="BA159" s="9" t="s">
        <v>3</v>
      </c>
      <c r="BB159" s="293">
        <v>0.51041666666666696</v>
      </c>
      <c r="BC159" s="294"/>
      <c r="BD159" s="296" t="str">
        <f>AX146</f>
        <v>今市プログレス</v>
      </c>
      <c r="BE159" s="296"/>
      <c r="BF159" s="296"/>
      <c r="BG159" s="283">
        <v>2</v>
      </c>
      <c r="BH159" s="284"/>
      <c r="BI159" s="24" t="str">
        <f>IF(CN146="","-",IF(CN146=CN147,"PK","-"))</f>
        <v>-</v>
      </c>
      <c r="BJ159" s="24"/>
      <c r="BK159" s="278">
        <v>3</v>
      </c>
      <c r="BL159" s="296" t="str">
        <f>AX147</f>
        <v>川越ヤンガース</v>
      </c>
      <c r="BM159" s="296"/>
      <c r="BN159" s="395"/>
      <c r="BP159" s="377" t="str">
        <f>AX151</f>
        <v>セントラルFC</v>
      </c>
      <c r="BQ159" s="296"/>
      <c r="BR159" s="296"/>
      <c r="BS159" s="296" t="str">
        <f>AX152</f>
        <v>大子ＳＳＳ</v>
      </c>
      <c r="BT159" s="296"/>
      <c r="BU159" s="296"/>
      <c r="BV159" s="296" t="str">
        <f>AX150</f>
        <v>中丸ＳＳＳ</v>
      </c>
      <c r="BW159" s="296"/>
      <c r="BX159" s="297"/>
      <c r="BY159" s="301"/>
      <c r="BZ159" s="302"/>
      <c r="CA159" s="302"/>
      <c r="CD159" s="173"/>
      <c r="CE159" s="105"/>
      <c r="CF159" s="105"/>
      <c r="CG159" s="105"/>
      <c r="CH159" s="105"/>
      <c r="CI159" s="105"/>
      <c r="CJ159" s="105"/>
      <c r="CK159" s="125"/>
      <c r="CL159" s="105"/>
      <c r="CM159" s="105"/>
      <c r="CN159" s="105"/>
      <c r="CO159" s="105"/>
      <c r="CP159" s="155"/>
    </row>
    <row r="160" spans="2:94" ht="21.75" customHeight="1" thickBot="1" x14ac:dyDescent="0.2">
      <c r="C160" s="13" t="s">
        <v>1</v>
      </c>
      <c r="D160" s="422">
        <v>0.51388888888888895</v>
      </c>
      <c r="E160" s="423"/>
      <c r="F160" s="18" t="s">
        <v>3</v>
      </c>
      <c r="G160" s="424">
        <v>0.53819444444444497</v>
      </c>
      <c r="H160" s="422"/>
      <c r="I160" s="397" t="str">
        <f>C151</f>
        <v>つくば市トレセン</v>
      </c>
      <c r="J160" s="397"/>
      <c r="K160" s="397"/>
      <c r="L160" s="266">
        <v>1</v>
      </c>
      <c r="M160" s="247"/>
      <c r="N160" s="26" t="str">
        <f>IF(AS151="","-",IF(AS151=AS152,"PK","-"))</f>
        <v>-</v>
      </c>
      <c r="O160" s="250"/>
      <c r="P160" s="269">
        <v>2</v>
      </c>
      <c r="Q160" s="397" t="str">
        <f>C152</f>
        <v>川越ヤンガース</v>
      </c>
      <c r="R160" s="397"/>
      <c r="S160" s="410"/>
      <c r="U160" s="396" t="str">
        <f>C146</f>
        <v>トレセン茨城中央</v>
      </c>
      <c r="V160" s="397"/>
      <c r="W160" s="397"/>
      <c r="X160" s="397" t="str">
        <f>C147</f>
        <v>FC原一</v>
      </c>
      <c r="Y160" s="397"/>
      <c r="Z160" s="397"/>
      <c r="AA160" s="397" t="str">
        <f>C145</f>
        <v>野原グランディオス</v>
      </c>
      <c r="AB160" s="397"/>
      <c r="AC160" s="339"/>
      <c r="AD160" s="301"/>
      <c r="AE160" s="302"/>
      <c r="AF160" s="302"/>
      <c r="AG160" s="6"/>
      <c r="AH160" s="8"/>
      <c r="AI160" s="173"/>
      <c r="AJ160" s="105"/>
      <c r="AK160" s="105"/>
      <c r="AL160" s="105"/>
      <c r="AM160" s="105"/>
      <c r="AN160" s="105"/>
      <c r="AO160" s="105"/>
      <c r="AP160" s="125"/>
      <c r="AQ160" s="105"/>
      <c r="AR160" s="105"/>
      <c r="AS160" s="105"/>
      <c r="AT160" s="105"/>
      <c r="AU160" s="155"/>
      <c r="AX160" s="13" t="s">
        <v>1</v>
      </c>
      <c r="AY160" s="422">
        <v>0.51388888888888895</v>
      </c>
      <c r="AZ160" s="423"/>
      <c r="BA160" s="18" t="s">
        <v>3</v>
      </c>
      <c r="BB160" s="424">
        <v>0.53819444444444497</v>
      </c>
      <c r="BC160" s="422"/>
      <c r="BD160" s="397" t="str">
        <f>AX151</f>
        <v>セントラルFC</v>
      </c>
      <c r="BE160" s="397"/>
      <c r="BF160" s="397"/>
      <c r="BG160" s="285">
        <v>2</v>
      </c>
      <c r="BH160" s="286"/>
      <c r="BI160" s="26" t="str">
        <f>IF(CN151="","-",IF(CN151=CN152,"PK","-"))</f>
        <v>-</v>
      </c>
      <c r="BJ160" s="26"/>
      <c r="BK160" s="276">
        <v>1</v>
      </c>
      <c r="BL160" s="397" t="str">
        <f>AX152</f>
        <v>大子ＳＳＳ</v>
      </c>
      <c r="BM160" s="397"/>
      <c r="BN160" s="410"/>
      <c r="BP160" s="396" t="str">
        <f>AX146</f>
        <v>今市プログレス</v>
      </c>
      <c r="BQ160" s="397"/>
      <c r="BR160" s="397"/>
      <c r="BS160" s="397" t="str">
        <f>AX147</f>
        <v>川越ヤンガース</v>
      </c>
      <c r="BT160" s="397"/>
      <c r="BU160" s="397"/>
      <c r="BV160" s="397" t="str">
        <f>AX145</f>
        <v>北那須トレセンSol</v>
      </c>
      <c r="BW160" s="397"/>
      <c r="BX160" s="339"/>
      <c r="BY160" s="301"/>
      <c r="BZ160" s="302"/>
      <c r="CA160" s="302"/>
      <c r="CD160" s="173"/>
      <c r="CE160" s="105"/>
      <c r="CF160" s="105"/>
      <c r="CG160" s="105"/>
      <c r="CH160" s="105"/>
      <c r="CI160" s="105"/>
      <c r="CJ160" s="105"/>
      <c r="CK160" s="125"/>
      <c r="CL160" s="105"/>
      <c r="CM160" s="105"/>
      <c r="CN160" s="105"/>
      <c r="CO160" s="105"/>
      <c r="CP160" s="155"/>
    </row>
    <row r="161" spans="2:94" ht="21.75" customHeight="1" thickBot="1" x14ac:dyDescent="0.2">
      <c r="C161" s="6"/>
      <c r="D161" s="34"/>
      <c r="E161" s="34"/>
      <c r="F161" s="6"/>
      <c r="G161" s="34"/>
      <c r="H161" s="34"/>
      <c r="I161" s="8"/>
      <c r="J161" s="8"/>
      <c r="K161" s="8"/>
      <c r="L161" s="36"/>
      <c r="M161" s="36"/>
      <c r="N161" s="36"/>
      <c r="O161" s="36"/>
      <c r="P161" s="36"/>
      <c r="Q161" s="8"/>
      <c r="R161" s="8"/>
      <c r="S161" s="8"/>
      <c r="T161" s="1"/>
      <c r="U161" s="8"/>
      <c r="V161" s="8"/>
      <c r="W161" s="8"/>
      <c r="X161" s="8"/>
      <c r="Y161" s="8"/>
      <c r="Z161" s="8"/>
      <c r="AA161" s="8"/>
      <c r="AB161" s="8"/>
      <c r="AC161" s="8"/>
      <c r="AD161" s="6"/>
      <c r="AE161" s="6"/>
      <c r="AF161" s="6"/>
      <c r="AG161" s="6"/>
      <c r="AH161" s="8"/>
      <c r="AI161" s="173"/>
      <c r="AJ161" s="105"/>
      <c r="AK161" s="105"/>
      <c r="AL161" s="105"/>
      <c r="AM161" s="105"/>
      <c r="AN161" s="105"/>
      <c r="AO161" s="105"/>
      <c r="AP161" s="125"/>
      <c r="AQ161" s="105"/>
      <c r="AR161" s="105"/>
      <c r="AS161" s="105"/>
      <c r="AT161" s="105"/>
      <c r="AU161" s="155"/>
      <c r="AX161" s="6"/>
      <c r="AY161" s="34"/>
      <c r="AZ161" s="34"/>
      <c r="BA161" s="6"/>
      <c r="BB161" s="34"/>
      <c r="BC161" s="34"/>
      <c r="BD161" s="8"/>
      <c r="BE161" s="8"/>
      <c r="BF161" s="8"/>
      <c r="BG161" s="36"/>
      <c r="BH161" s="36"/>
      <c r="BI161" s="36"/>
      <c r="BJ161" s="36"/>
      <c r="BK161" s="36"/>
      <c r="BL161" s="8"/>
      <c r="BM161" s="8"/>
      <c r="BN161" s="8"/>
      <c r="BO161" s="1"/>
      <c r="BP161" s="8"/>
      <c r="BQ161" s="8"/>
      <c r="BR161" s="8"/>
      <c r="BS161" s="8"/>
      <c r="BT161" s="8"/>
      <c r="BU161" s="8"/>
      <c r="BV161" s="8"/>
      <c r="BW161" s="8"/>
      <c r="BX161" s="8"/>
      <c r="BY161" s="6"/>
      <c r="BZ161" s="6"/>
      <c r="CA161" s="6"/>
      <c r="CD161" s="173"/>
      <c r="CE161" s="105"/>
      <c r="CF161" s="105"/>
      <c r="CG161" s="105"/>
      <c r="CH161" s="105"/>
      <c r="CI161" s="105"/>
      <c r="CJ161" s="105"/>
      <c r="CK161" s="125"/>
      <c r="CL161" s="105"/>
      <c r="CM161" s="105"/>
      <c r="CN161" s="105"/>
      <c r="CO161" s="105"/>
      <c r="CP161" s="155"/>
    </row>
    <row r="162" spans="2:94" ht="21.75" customHeight="1" x14ac:dyDescent="0.15">
      <c r="C162" s="442" t="s">
        <v>47</v>
      </c>
      <c r="D162" s="442"/>
      <c r="E162" s="442"/>
      <c r="F162" s="450" t="str">
        <f>C150</f>
        <v>真岡選抜ＥＡＳＴ</v>
      </c>
      <c r="G162" s="450"/>
      <c r="H162" s="450"/>
      <c r="I162" s="454" t="s">
        <v>48</v>
      </c>
      <c r="J162" s="454"/>
      <c r="K162" s="454"/>
      <c r="L162" s="454"/>
      <c r="M162" s="454"/>
      <c r="N162" s="454"/>
      <c r="O162" s="454"/>
      <c r="P162" s="454"/>
      <c r="Q162" s="454"/>
      <c r="R162" s="454"/>
      <c r="S162" s="454"/>
      <c r="T162" s="39"/>
      <c r="U162" s="425" t="s">
        <v>49</v>
      </c>
      <c r="V162" s="425"/>
      <c r="W162" s="425"/>
      <c r="X162" s="425"/>
      <c r="Y162" s="425"/>
      <c r="Z162" s="425"/>
      <c r="AA162" s="425"/>
      <c r="AB162" s="425"/>
      <c r="AC162" s="425"/>
      <c r="AD162" s="425"/>
      <c r="AE162" s="425"/>
      <c r="AF162" s="425"/>
      <c r="AG162" s="77"/>
      <c r="AH162" s="39"/>
      <c r="AI162" s="174"/>
      <c r="AJ162" s="203"/>
      <c r="AK162" s="213"/>
      <c r="AL162" s="214" t="s">
        <v>114</v>
      </c>
      <c r="AM162" s="204"/>
      <c r="AN162" s="213"/>
      <c r="AO162" s="214" t="s">
        <v>115</v>
      </c>
      <c r="AP162" s="205"/>
      <c r="AQ162" s="206"/>
      <c r="AR162" s="106"/>
      <c r="AS162" s="106"/>
      <c r="AT162" s="106"/>
      <c r="AU162" s="175"/>
      <c r="AX162" s="442" t="s">
        <v>47</v>
      </c>
      <c r="AY162" s="442"/>
      <c r="AZ162" s="442"/>
      <c r="BA162" s="450" t="str">
        <f>AX150</f>
        <v>中丸ＳＳＳ</v>
      </c>
      <c r="BB162" s="450"/>
      <c r="BC162" s="450"/>
      <c r="BD162" s="454" t="s">
        <v>48</v>
      </c>
      <c r="BE162" s="454"/>
      <c r="BF162" s="454"/>
      <c r="BG162" s="454"/>
      <c r="BH162" s="454"/>
      <c r="BI162" s="454"/>
      <c r="BJ162" s="454"/>
      <c r="BK162" s="454"/>
      <c r="BL162" s="454"/>
      <c r="BM162" s="454"/>
      <c r="BN162" s="454"/>
      <c r="BO162" s="39"/>
      <c r="BP162" s="425" t="s">
        <v>49</v>
      </c>
      <c r="BQ162" s="425"/>
      <c r="BR162" s="425"/>
      <c r="BS162" s="425"/>
      <c r="BT162" s="425"/>
      <c r="BU162" s="425"/>
      <c r="BV162" s="425"/>
      <c r="BW162" s="425"/>
      <c r="BX162" s="425"/>
      <c r="BY162" s="425"/>
      <c r="BZ162" s="425"/>
      <c r="CA162" s="425"/>
      <c r="CD162" s="174"/>
      <c r="CE162" s="203"/>
      <c r="CF162" s="213"/>
      <c r="CG162" s="214" t="s">
        <v>114</v>
      </c>
      <c r="CH162" s="204"/>
      <c r="CI162" s="213"/>
      <c r="CJ162" s="214" t="s">
        <v>115</v>
      </c>
      <c r="CK162" s="205"/>
      <c r="CL162" s="206"/>
      <c r="CM162" s="106"/>
      <c r="CN162" s="106"/>
      <c r="CO162" s="106"/>
      <c r="CP162" s="175"/>
    </row>
    <row r="163" spans="2:94" ht="21.75" customHeight="1" x14ac:dyDescent="0.15">
      <c r="C163" s="454" t="s">
        <v>50</v>
      </c>
      <c r="D163" s="454"/>
      <c r="E163" s="454"/>
      <c r="F163" s="454"/>
      <c r="G163" s="454"/>
      <c r="H163" s="454"/>
      <c r="I163" s="454"/>
      <c r="J163" s="454"/>
      <c r="K163" s="454"/>
      <c r="L163" s="454"/>
      <c r="M163" s="454"/>
      <c r="N163" s="454"/>
      <c r="O163" s="454"/>
      <c r="P163" s="454"/>
      <c r="Q163" s="454"/>
      <c r="R163" s="454"/>
      <c r="S163" s="454"/>
      <c r="T163" s="39"/>
      <c r="U163" s="39"/>
      <c r="V163" s="39"/>
      <c r="W163" s="39"/>
      <c r="X163" s="39"/>
      <c r="Y163" s="39"/>
      <c r="Z163" s="39"/>
      <c r="AA163" s="39"/>
      <c r="AB163" s="39"/>
      <c r="AC163" s="39"/>
      <c r="AD163" s="39"/>
      <c r="AE163" s="39"/>
      <c r="AF163" s="39"/>
      <c r="AG163" s="39"/>
      <c r="AH163" s="39"/>
      <c r="AI163" s="174"/>
      <c r="AJ163" s="215" t="s">
        <v>113</v>
      </c>
      <c r="AK163" s="216" t="s">
        <v>116</v>
      </c>
      <c r="AL163" s="217" t="s">
        <v>117</v>
      </c>
      <c r="AM163" s="218"/>
      <c r="AN163" s="219"/>
      <c r="AO163" s="217" t="s">
        <v>118</v>
      </c>
      <c r="AP163" s="137"/>
      <c r="AQ163" s="220"/>
      <c r="AR163" s="106"/>
      <c r="AS163" s="106"/>
      <c r="AT163" s="106"/>
      <c r="AU163" s="175"/>
      <c r="AX163" s="454" t="s">
        <v>50</v>
      </c>
      <c r="AY163" s="454"/>
      <c r="AZ163" s="454"/>
      <c r="BA163" s="454"/>
      <c r="BB163" s="454"/>
      <c r="BC163" s="454"/>
      <c r="BD163" s="454"/>
      <c r="BE163" s="454"/>
      <c r="BF163" s="454"/>
      <c r="BG163" s="454"/>
      <c r="BH163" s="454"/>
      <c r="BI163" s="454"/>
      <c r="BJ163" s="454"/>
      <c r="BK163" s="454"/>
      <c r="BL163" s="454"/>
      <c r="BM163" s="454"/>
      <c r="BN163" s="454"/>
      <c r="BO163" s="39"/>
      <c r="BP163" s="39"/>
      <c r="BQ163" s="39"/>
      <c r="BR163" s="39"/>
      <c r="BS163" s="39"/>
      <c r="BT163" s="39"/>
      <c r="BU163" s="39"/>
      <c r="BV163" s="39"/>
      <c r="BW163" s="39"/>
      <c r="BX163" s="39"/>
      <c r="BY163" s="39"/>
      <c r="BZ163" s="39"/>
      <c r="CA163" s="39"/>
      <c r="CD163" s="174"/>
      <c r="CE163" s="215" t="s">
        <v>113</v>
      </c>
      <c r="CF163" s="216" t="s">
        <v>116</v>
      </c>
      <c r="CG163" s="217" t="s">
        <v>117</v>
      </c>
      <c r="CH163" s="218"/>
      <c r="CI163" s="219"/>
      <c r="CJ163" s="217" t="s">
        <v>118</v>
      </c>
      <c r="CK163" s="137"/>
      <c r="CL163" s="220"/>
      <c r="CM163" s="106"/>
      <c r="CN163" s="106"/>
      <c r="CO163" s="106"/>
      <c r="CP163" s="175"/>
    </row>
    <row r="164" spans="2:94" ht="21.75" customHeight="1" x14ac:dyDescent="0.15">
      <c r="C164" s="37"/>
      <c r="D164" s="6" t="s">
        <v>51</v>
      </c>
      <c r="E164" s="362" t="str">
        <f>C150</f>
        <v>真岡選抜ＥＡＳＴ</v>
      </c>
      <c r="F164" s="362"/>
      <c r="G164" s="362"/>
      <c r="H164" s="358" t="s">
        <v>81</v>
      </c>
      <c r="I164" s="359"/>
      <c r="J164" s="359"/>
      <c r="K164" s="359"/>
      <c r="L164" s="359"/>
      <c r="M164" s="359"/>
      <c r="N164" s="359"/>
      <c r="O164" s="359"/>
      <c r="P164" s="359"/>
      <c r="Q164" s="359"/>
      <c r="R164" s="359"/>
      <c r="S164" s="359"/>
      <c r="U164" s="319" t="s">
        <v>82</v>
      </c>
      <c r="V164" s="319"/>
      <c r="W164" s="319"/>
      <c r="X164" s="319"/>
      <c r="Y164" s="362" t="s">
        <v>52</v>
      </c>
      <c r="Z164" s="362"/>
      <c r="AA164" s="362" t="s">
        <v>53</v>
      </c>
      <c r="AB164" s="362"/>
      <c r="AC164" s="362" t="s">
        <v>53</v>
      </c>
      <c r="AD164" s="362"/>
      <c r="AE164" s="362" t="s">
        <v>52</v>
      </c>
      <c r="AF164" s="362"/>
      <c r="AG164" s="76"/>
      <c r="AH164" s="80"/>
      <c r="AI164" s="176"/>
      <c r="AJ164" s="209">
        <f>AJ169</f>
        <v>1</v>
      </c>
      <c r="AK164" s="211">
        <f>IF(AJ164=1,2,IF(AJ164=2,3,IF(AJ164=3,1)))</f>
        <v>2</v>
      </c>
      <c r="AL164" s="135" t="str">
        <f>IF(Z145="","",INDEX(C145:C147,MATCH(AK164,Z145:Z147,0),1))</f>
        <v>野原グランディオス</v>
      </c>
      <c r="AM164" s="133"/>
      <c r="AN164" s="109"/>
      <c r="AO164" s="135" t="str">
        <f>IF(Z150="","",INDEX(C150:C152,MATCH(AK164,Z150:Z152,0),1))</f>
        <v>川越ヤンガース</v>
      </c>
      <c r="AP164" s="139"/>
      <c r="AQ164" s="134"/>
      <c r="AR164" s="177"/>
      <c r="AS164" s="177"/>
      <c r="AT164" s="177"/>
      <c r="AU164" s="179"/>
      <c r="AX164" s="37"/>
      <c r="AY164" s="6" t="s">
        <v>51</v>
      </c>
      <c r="AZ164" s="362" t="str">
        <f>AX150</f>
        <v>中丸ＳＳＳ</v>
      </c>
      <c r="BA164" s="362"/>
      <c r="BB164" s="362"/>
      <c r="BC164" s="358" t="s">
        <v>81</v>
      </c>
      <c r="BD164" s="359"/>
      <c r="BE164" s="359"/>
      <c r="BF164" s="359"/>
      <c r="BG164" s="359"/>
      <c r="BH164" s="359"/>
      <c r="BI164" s="359"/>
      <c r="BJ164" s="359"/>
      <c r="BK164" s="359"/>
      <c r="BL164" s="359"/>
      <c r="BM164" s="359"/>
      <c r="BN164" s="359"/>
      <c r="BP164" s="319" t="s">
        <v>82</v>
      </c>
      <c r="BQ164" s="319"/>
      <c r="BR164" s="319"/>
      <c r="BS164" s="319"/>
      <c r="BT164" s="362" t="s">
        <v>52</v>
      </c>
      <c r="BU164" s="362"/>
      <c r="BV164" s="362" t="s">
        <v>53</v>
      </c>
      <c r="BW164" s="362"/>
      <c r="BX164" s="362" t="s">
        <v>53</v>
      </c>
      <c r="BY164" s="362"/>
      <c r="BZ164" s="362" t="s">
        <v>52</v>
      </c>
      <c r="CA164" s="362"/>
      <c r="CD164" s="176"/>
      <c r="CE164" s="209">
        <f>CE169</f>
        <v>1</v>
      </c>
      <c r="CF164" s="211">
        <f>IF(CE164=1,2,IF(CE164=2,3,IF(CE164=3,1)))</f>
        <v>2</v>
      </c>
      <c r="CG164" s="135" t="str">
        <f>IF(BU145="","",INDEX(AX145:AX147,MATCH(CF164,BU145:BU147,0),1))</f>
        <v>川越ヤンガース</v>
      </c>
      <c r="CH164" s="133"/>
      <c r="CI164" s="109"/>
      <c r="CJ164" s="135" t="str">
        <f>IF(BU150="","",INDEX(AX150:AX152,MATCH(CF164,BU150:BU152,0),1))</f>
        <v>セントラルFC</v>
      </c>
      <c r="CK164" s="139"/>
      <c r="CL164" s="134"/>
      <c r="CM164" s="177"/>
      <c r="CN164" s="177"/>
      <c r="CO164" s="177"/>
      <c r="CP164" s="179"/>
    </row>
    <row r="165" spans="2:94" ht="21.75" customHeight="1" x14ac:dyDescent="0.15">
      <c r="C165" s="37"/>
      <c r="D165" s="37"/>
      <c r="E165" s="362" t="str">
        <f>C150</f>
        <v>真岡選抜ＥＡＳＴ</v>
      </c>
      <c r="F165" s="362"/>
      <c r="G165" s="362"/>
      <c r="H165" s="358" t="s">
        <v>83</v>
      </c>
      <c r="I165" s="359"/>
      <c r="J165" s="359"/>
      <c r="K165" s="359"/>
      <c r="L165" s="359"/>
      <c r="M165" s="359"/>
      <c r="N165" s="359"/>
      <c r="O165" s="359"/>
      <c r="P165" s="359"/>
      <c r="Q165" s="359"/>
      <c r="R165" s="359"/>
      <c r="S165" s="359"/>
      <c r="U165" s="319" t="s">
        <v>84</v>
      </c>
      <c r="V165" s="319"/>
      <c r="W165" s="319"/>
      <c r="X165" s="319"/>
      <c r="Y165" s="362" t="s">
        <v>54</v>
      </c>
      <c r="Z165" s="362"/>
      <c r="AA165" s="362" t="s">
        <v>55</v>
      </c>
      <c r="AB165" s="362"/>
      <c r="AC165" s="362" t="s">
        <v>85</v>
      </c>
      <c r="AD165" s="362"/>
      <c r="AE165" s="362" t="s">
        <v>54</v>
      </c>
      <c r="AF165" s="362"/>
      <c r="AG165" s="76"/>
      <c r="AH165" s="80"/>
      <c r="AI165" s="176"/>
      <c r="AJ165" s="209">
        <f>AJ170</f>
        <v>3</v>
      </c>
      <c r="AK165" s="211">
        <f>IF(AJ165=1,2,IF(AJ165=2,3,IF(AJ165=3,1)))</f>
        <v>1</v>
      </c>
      <c r="AL165" s="135" t="str">
        <f>IF(Z145="","",INDEX(C145:C147,MATCH(AK165,Z145:Z147,0),1))</f>
        <v>トレセン茨城中央</v>
      </c>
      <c r="AM165" s="133"/>
      <c r="AN165" s="109"/>
      <c r="AO165" s="135" t="str">
        <f>IF(Z150="","",INDEX(C150:C152,MATCH(AK165,Z150:Z152,0),1))</f>
        <v>真岡選抜ＥＡＳＴ</v>
      </c>
      <c r="AP165" s="139"/>
      <c r="AQ165" s="134"/>
      <c r="AR165" s="177"/>
      <c r="AS165" s="177"/>
      <c r="AT165" s="177"/>
      <c r="AU165" s="179"/>
      <c r="AX165" s="37"/>
      <c r="AY165" s="37"/>
      <c r="AZ165" s="362" t="str">
        <f>AX150</f>
        <v>中丸ＳＳＳ</v>
      </c>
      <c r="BA165" s="362"/>
      <c r="BB165" s="362"/>
      <c r="BC165" s="358" t="s">
        <v>83</v>
      </c>
      <c r="BD165" s="359"/>
      <c r="BE165" s="359"/>
      <c r="BF165" s="359"/>
      <c r="BG165" s="359"/>
      <c r="BH165" s="359"/>
      <c r="BI165" s="359"/>
      <c r="BJ165" s="359"/>
      <c r="BK165" s="359"/>
      <c r="BL165" s="359"/>
      <c r="BM165" s="359"/>
      <c r="BN165" s="359"/>
      <c r="BP165" s="319" t="s">
        <v>84</v>
      </c>
      <c r="BQ165" s="319"/>
      <c r="BR165" s="319"/>
      <c r="BS165" s="319"/>
      <c r="BT165" s="362" t="s">
        <v>54</v>
      </c>
      <c r="BU165" s="362"/>
      <c r="BV165" s="362" t="s">
        <v>55</v>
      </c>
      <c r="BW165" s="362"/>
      <c r="BX165" s="362" t="s">
        <v>85</v>
      </c>
      <c r="BY165" s="362"/>
      <c r="BZ165" s="362" t="s">
        <v>54</v>
      </c>
      <c r="CA165" s="362"/>
      <c r="CD165" s="176"/>
      <c r="CE165" s="209">
        <f>CE170</f>
        <v>3</v>
      </c>
      <c r="CF165" s="211">
        <f>IF(CE165=1,2,IF(CE165=2,3,IF(CE165=3,1)))</f>
        <v>1</v>
      </c>
      <c r="CG165" s="135" t="str">
        <f>IF(BU145="","",INDEX(AX145:AX147,MATCH(CF165,BU145:BU147,0),1))</f>
        <v>北那須トレセンSol</v>
      </c>
      <c r="CH165" s="133"/>
      <c r="CI165" s="109"/>
      <c r="CJ165" s="135" t="str">
        <f>IF(BU150="","",INDEX(AX150:AX152,MATCH(CF165,BU150:BU152,0),1))</f>
        <v>中丸ＳＳＳ</v>
      </c>
      <c r="CK165" s="139"/>
      <c r="CL165" s="134"/>
      <c r="CM165" s="177"/>
      <c r="CN165" s="177"/>
      <c r="CO165" s="177"/>
      <c r="CP165" s="179"/>
    </row>
    <row r="166" spans="2:94" ht="21.75" customHeight="1" thickBot="1" x14ac:dyDescent="0.2">
      <c r="C166" s="37"/>
      <c r="D166" s="37"/>
      <c r="E166" s="362" t="str">
        <f>C150</f>
        <v>真岡選抜ＥＡＳＴ</v>
      </c>
      <c r="F166" s="362"/>
      <c r="G166" s="362"/>
      <c r="H166" s="358" t="s">
        <v>86</v>
      </c>
      <c r="I166" s="359"/>
      <c r="J166" s="359"/>
      <c r="K166" s="359"/>
      <c r="L166" s="359"/>
      <c r="M166" s="359"/>
      <c r="N166" s="359"/>
      <c r="O166" s="359"/>
      <c r="P166" s="359"/>
      <c r="Q166" s="359"/>
      <c r="R166" s="359"/>
      <c r="S166" s="359"/>
      <c r="U166" s="319" t="s">
        <v>87</v>
      </c>
      <c r="V166" s="319"/>
      <c r="W166" s="319"/>
      <c r="X166" s="319"/>
      <c r="Y166" s="362" t="s">
        <v>56</v>
      </c>
      <c r="Z166" s="362"/>
      <c r="AA166" s="362" t="s">
        <v>57</v>
      </c>
      <c r="AB166" s="362"/>
      <c r="AC166" s="362" t="s">
        <v>88</v>
      </c>
      <c r="AD166" s="362"/>
      <c r="AE166" s="362" t="s">
        <v>56</v>
      </c>
      <c r="AF166" s="362"/>
      <c r="AG166" s="76"/>
      <c r="AH166" s="80"/>
      <c r="AI166" s="176"/>
      <c r="AJ166" s="210">
        <f>AJ171</f>
        <v>2</v>
      </c>
      <c r="AK166" s="212">
        <f>IF(AJ166=1,2,IF(AJ166=2,3,IF(AJ166=3,1)))</f>
        <v>3</v>
      </c>
      <c r="AL166" s="208" t="str">
        <f>IF(Z145="","",INDEX(C145:C147,MATCH(AK166,Z145:Z147,0),1))</f>
        <v>FC原一</v>
      </c>
      <c r="AM166" s="123"/>
      <c r="AN166" s="107"/>
      <c r="AO166" s="208" t="str">
        <f>IF(Z150="","",INDEX(C150:C152,MATCH(AK166,Z150:Z152,0),1))</f>
        <v>つくば市トレセン</v>
      </c>
      <c r="AP166" s="224"/>
      <c r="AQ166" s="180"/>
      <c r="AR166" s="177"/>
      <c r="AS166" s="177"/>
      <c r="AT166" s="177"/>
      <c r="AU166" s="179"/>
      <c r="AX166" s="37"/>
      <c r="AY166" s="37"/>
      <c r="AZ166" s="362" t="str">
        <f>AX150</f>
        <v>中丸ＳＳＳ</v>
      </c>
      <c r="BA166" s="362"/>
      <c r="BB166" s="362"/>
      <c r="BC166" s="358" t="s">
        <v>86</v>
      </c>
      <c r="BD166" s="359"/>
      <c r="BE166" s="359"/>
      <c r="BF166" s="359"/>
      <c r="BG166" s="359"/>
      <c r="BH166" s="359"/>
      <c r="BI166" s="359"/>
      <c r="BJ166" s="359"/>
      <c r="BK166" s="359"/>
      <c r="BL166" s="359"/>
      <c r="BM166" s="359"/>
      <c r="BN166" s="359"/>
      <c r="BP166" s="319" t="s">
        <v>87</v>
      </c>
      <c r="BQ166" s="319"/>
      <c r="BR166" s="319"/>
      <c r="BS166" s="319"/>
      <c r="BT166" s="362" t="s">
        <v>56</v>
      </c>
      <c r="BU166" s="362"/>
      <c r="BV166" s="362" t="s">
        <v>57</v>
      </c>
      <c r="BW166" s="362"/>
      <c r="BX166" s="362" t="s">
        <v>88</v>
      </c>
      <c r="BY166" s="362"/>
      <c r="BZ166" s="362" t="s">
        <v>56</v>
      </c>
      <c r="CA166" s="362"/>
      <c r="CD166" s="176"/>
      <c r="CE166" s="210">
        <f>CE171</f>
        <v>2</v>
      </c>
      <c r="CF166" s="212">
        <f>IF(CE166=1,2,IF(CE166=2,3,IF(CE166=3,1)))</f>
        <v>3</v>
      </c>
      <c r="CG166" s="208" t="str">
        <f>IF(BU145="","",INDEX(AX145:AX147,MATCH(CF166,BU145:BU147,0),1))</f>
        <v>今市プログレス</v>
      </c>
      <c r="CH166" s="123"/>
      <c r="CI166" s="107"/>
      <c r="CJ166" s="208" t="str">
        <f>IF(BU150="","",INDEX(AX150:AX152,MATCH(CF166,BU150:BU152,0),1))</f>
        <v>大子ＳＳＳ</v>
      </c>
      <c r="CK166" s="224"/>
      <c r="CL166" s="180"/>
      <c r="CM166" s="177"/>
      <c r="CN166" s="177"/>
      <c r="CO166" s="177"/>
      <c r="CP166" s="179"/>
    </row>
    <row r="167" spans="2:94" ht="21.75" customHeight="1" thickBot="1" x14ac:dyDescent="0.2">
      <c r="C167" s="37"/>
      <c r="D167" s="37"/>
      <c r="E167" s="76"/>
      <c r="F167" s="76"/>
      <c r="G167" s="76"/>
      <c r="H167" s="78"/>
      <c r="I167" s="79"/>
      <c r="J167" s="79"/>
      <c r="K167" s="79"/>
      <c r="L167" s="79"/>
      <c r="M167" s="79"/>
      <c r="N167" s="79"/>
      <c r="O167" s="79"/>
      <c r="P167" s="79"/>
      <c r="Q167" s="79"/>
      <c r="R167" s="79"/>
      <c r="S167" s="79"/>
      <c r="U167" s="40"/>
      <c r="V167" s="40"/>
      <c r="W167" s="40"/>
      <c r="X167" s="40"/>
      <c r="Y167" s="76"/>
      <c r="Z167" s="76"/>
      <c r="AA167" s="76"/>
      <c r="AB167" s="76"/>
      <c r="AC167" s="76"/>
      <c r="AD167" s="76"/>
      <c r="AE167" s="76"/>
      <c r="AF167" s="76"/>
      <c r="AG167" s="76"/>
      <c r="AH167" s="80"/>
      <c r="AI167" s="176"/>
      <c r="AJ167" s="177"/>
      <c r="AK167" s="177"/>
      <c r="AL167" s="177"/>
      <c r="AM167" s="125"/>
      <c r="AN167" s="177"/>
      <c r="AO167" s="177"/>
      <c r="AP167" s="178"/>
      <c r="AQ167" s="177"/>
      <c r="AR167" s="177"/>
      <c r="AS167" s="177"/>
      <c r="AT167" s="177"/>
      <c r="AU167" s="179"/>
      <c r="AX167" s="37"/>
      <c r="AY167" s="37"/>
      <c r="AZ167" s="76"/>
      <c r="BA167" s="76"/>
      <c r="BB167" s="76"/>
      <c r="BC167" s="78"/>
      <c r="BD167" s="79"/>
      <c r="BE167" s="79"/>
      <c r="BF167" s="79"/>
      <c r="BG167" s="79"/>
      <c r="BH167" s="79"/>
      <c r="BI167" s="79"/>
      <c r="BJ167" s="79"/>
      <c r="BK167" s="79"/>
      <c r="BL167" s="79"/>
      <c r="BM167" s="79"/>
      <c r="BN167" s="79"/>
      <c r="BP167" s="40"/>
      <c r="BQ167" s="40"/>
      <c r="BR167" s="40"/>
      <c r="BS167" s="40"/>
      <c r="BT167" s="76"/>
      <c r="BU167" s="76"/>
      <c r="BV167" s="76"/>
      <c r="BW167" s="76"/>
      <c r="BX167" s="76"/>
      <c r="BY167" s="76"/>
      <c r="BZ167" s="76"/>
      <c r="CA167" s="76"/>
      <c r="CD167" s="176"/>
      <c r="CE167" s="177"/>
      <c r="CF167" s="177"/>
      <c r="CG167" s="177"/>
      <c r="CH167" s="125"/>
      <c r="CI167" s="177"/>
      <c r="CJ167" s="177"/>
      <c r="CK167" s="178"/>
      <c r="CL167" s="177"/>
      <c r="CM167" s="177"/>
      <c r="CN167" s="177"/>
      <c r="CO167" s="177"/>
      <c r="CP167" s="179"/>
    </row>
    <row r="168" spans="2:94" ht="21.75" customHeight="1" thickBot="1" x14ac:dyDescent="0.2">
      <c r="C168" s="16" t="s">
        <v>12</v>
      </c>
      <c r="D168" s="350" t="s">
        <v>13</v>
      </c>
      <c r="E168" s="350"/>
      <c r="F168" s="350"/>
      <c r="G168" s="350"/>
      <c r="H168" s="350"/>
      <c r="I168" s="350" t="s">
        <v>14</v>
      </c>
      <c r="J168" s="350"/>
      <c r="K168" s="350"/>
      <c r="L168" s="350" t="s">
        <v>15</v>
      </c>
      <c r="M168" s="350"/>
      <c r="N168" s="350"/>
      <c r="O168" s="350"/>
      <c r="P168" s="350"/>
      <c r="Q168" s="350" t="s">
        <v>14</v>
      </c>
      <c r="R168" s="350"/>
      <c r="S168" s="363"/>
      <c r="T168" s="4"/>
      <c r="U168" s="448" t="s">
        <v>45</v>
      </c>
      <c r="V168" s="375"/>
      <c r="W168" s="375"/>
      <c r="X168" s="375" t="s">
        <v>46</v>
      </c>
      <c r="Y168" s="375"/>
      <c r="Z168" s="375"/>
      <c r="AA168" s="375" t="s">
        <v>46</v>
      </c>
      <c r="AB168" s="375"/>
      <c r="AC168" s="435"/>
      <c r="AD168" s="426"/>
      <c r="AE168" s="427"/>
      <c r="AF168" s="428"/>
      <c r="AG168" s="8"/>
      <c r="AH168" s="8"/>
      <c r="AI168" s="173"/>
      <c r="AJ168" s="150" t="s">
        <v>98</v>
      </c>
      <c r="AK168" s="130" t="s">
        <v>99</v>
      </c>
      <c r="AL168" s="151"/>
      <c r="AM168" s="152" t="s">
        <v>100</v>
      </c>
      <c r="AN168" s="131"/>
      <c r="AO168" s="131"/>
      <c r="AP168" s="153"/>
      <c r="AQ168" s="131"/>
      <c r="AR168" s="132"/>
      <c r="AS168" s="173"/>
      <c r="AT168" s="105"/>
      <c r="AU168" s="155"/>
      <c r="AX168" s="16" t="s">
        <v>12</v>
      </c>
      <c r="AY168" s="350" t="s">
        <v>13</v>
      </c>
      <c r="AZ168" s="350"/>
      <c r="BA168" s="350"/>
      <c r="BB168" s="350"/>
      <c r="BC168" s="350"/>
      <c r="BD168" s="350" t="s">
        <v>14</v>
      </c>
      <c r="BE168" s="350"/>
      <c r="BF168" s="350"/>
      <c r="BG168" s="350" t="s">
        <v>15</v>
      </c>
      <c r="BH168" s="350"/>
      <c r="BI168" s="350"/>
      <c r="BJ168" s="350"/>
      <c r="BK168" s="350"/>
      <c r="BL168" s="350" t="s">
        <v>14</v>
      </c>
      <c r="BM168" s="350"/>
      <c r="BN168" s="363"/>
      <c r="BO168" s="4"/>
      <c r="BP168" s="448" t="s">
        <v>45</v>
      </c>
      <c r="BQ168" s="375"/>
      <c r="BR168" s="375"/>
      <c r="BS168" s="375" t="s">
        <v>46</v>
      </c>
      <c r="BT168" s="375"/>
      <c r="BU168" s="375"/>
      <c r="BV168" s="375" t="s">
        <v>46</v>
      </c>
      <c r="BW168" s="375"/>
      <c r="BX168" s="435"/>
      <c r="BY168" s="426"/>
      <c r="BZ168" s="427"/>
      <c r="CA168" s="428"/>
      <c r="CD168" s="173"/>
      <c r="CE168" s="150" t="s">
        <v>98</v>
      </c>
      <c r="CF168" s="130" t="s">
        <v>99</v>
      </c>
      <c r="CG168" s="151"/>
      <c r="CH168" s="152" t="s">
        <v>100</v>
      </c>
      <c r="CI168" s="131"/>
      <c r="CJ168" s="131"/>
      <c r="CK168" s="153"/>
      <c r="CL168" s="131"/>
      <c r="CM168" s="131"/>
      <c r="CN168" s="173"/>
      <c r="CO168" s="105"/>
      <c r="CP168" s="155"/>
    </row>
    <row r="169" spans="2:94" ht="21.75" customHeight="1" x14ac:dyDescent="0.15">
      <c r="C169" s="19" t="s">
        <v>58</v>
      </c>
      <c r="D169" s="398">
        <v>0.54166666666666663</v>
      </c>
      <c r="E169" s="399"/>
      <c r="F169" s="17" t="s">
        <v>3</v>
      </c>
      <c r="G169" s="400">
        <v>0.56597222222222221</v>
      </c>
      <c r="H169" s="398"/>
      <c r="I169" s="404" t="str">
        <f>C150</f>
        <v>真岡選抜ＥＡＳＴ</v>
      </c>
      <c r="J169" s="405"/>
      <c r="K169" s="406"/>
      <c r="L169" s="270">
        <v>0</v>
      </c>
      <c r="M169" s="251">
        <v>0</v>
      </c>
      <c r="N169" s="241" t="str">
        <f>IF(L169="","-",IF(L169=P169,"PK","-"))</f>
        <v>PK</v>
      </c>
      <c r="O169" s="251">
        <v>2</v>
      </c>
      <c r="P169" s="273">
        <v>0</v>
      </c>
      <c r="Q169" s="404" t="str">
        <f>IF(Z145="","",INDEX(C145:C147,MATCH(AJ169,Z145:Z147,0),1))</f>
        <v>トレセン茨城中央</v>
      </c>
      <c r="R169" s="405"/>
      <c r="S169" s="407"/>
      <c r="T169" s="5"/>
      <c r="U169" s="451" t="str">
        <f>AL164</f>
        <v>野原グランディオス</v>
      </c>
      <c r="V169" s="429"/>
      <c r="W169" s="429"/>
      <c r="X169" s="429" t="str">
        <f>AO164</f>
        <v>川越ヤンガース</v>
      </c>
      <c r="Y169" s="429"/>
      <c r="Z169" s="429"/>
      <c r="AA169" s="429" t="str">
        <f>X169</f>
        <v>川越ヤンガース</v>
      </c>
      <c r="AB169" s="429"/>
      <c r="AC169" s="429"/>
      <c r="AD169" s="298"/>
      <c r="AE169" s="299"/>
      <c r="AF169" s="300"/>
      <c r="AG169" s="8"/>
      <c r="AH169" s="8"/>
      <c r="AI169" s="173"/>
      <c r="AJ169" s="154">
        <f>Z150</f>
        <v>1</v>
      </c>
      <c r="AK169" s="128">
        <f>IF(AJ169=1,1,IF(AJ169=2,3,IF(AJ169=3,5)))</f>
        <v>1</v>
      </c>
      <c r="AL169" s="126">
        <f>AK169+1</f>
        <v>2</v>
      </c>
      <c r="AM169" s="230" t="str">
        <f>I169</f>
        <v>真岡選抜ＥＡＳＴ</v>
      </c>
      <c r="AN169" s="231"/>
      <c r="AO169" s="225">
        <f>IF(L169="","",IF(L169+M169&gt;P169+O169,AK169,AL169))</f>
        <v>2</v>
      </c>
      <c r="AP169" s="147">
        <f>IF(L169="","",IF(L169+M169&lt;P169+O169,AK169,AL169))</f>
        <v>1</v>
      </c>
      <c r="AQ169" s="125" t="str">
        <f>Q169</f>
        <v>トレセン茨城中央</v>
      </c>
      <c r="AR169" s="155"/>
      <c r="AS169" s="173"/>
      <c r="AT169" s="105"/>
      <c r="AU169" s="155"/>
      <c r="AX169" s="19" t="s">
        <v>58</v>
      </c>
      <c r="AY169" s="398">
        <v>0.54166666666666663</v>
      </c>
      <c r="AZ169" s="399"/>
      <c r="BA169" s="17" t="s">
        <v>3</v>
      </c>
      <c r="BB169" s="400">
        <v>0.56597222222222221</v>
      </c>
      <c r="BC169" s="398"/>
      <c r="BD169" s="404" t="str">
        <f>AX150</f>
        <v>中丸ＳＳＳ</v>
      </c>
      <c r="BE169" s="405"/>
      <c r="BF169" s="406"/>
      <c r="BG169" s="287">
        <v>0</v>
      </c>
      <c r="BH169" s="241"/>
      <c r="BI169" s="241" t="str">
        <f>IF(BG169="","-",IF(BG169=BK169,"PK","-"))</f>
        <v>-</v>
      </c>
      <c r="BJ169" s="241"/>
      <c r="BK169" s="288">
        <v>4</v>
      </c>
      <c r="BL169" s="404" t="str">
        <f>IF(BU145="","",INDEX(AX145:AX147,MATCH(CE169,BU145:BU147,0),1))</f>
        <v>北那須トレセンSol</v>
      </c>
      <c r="BM169" s="405"/>
      <c r="BN169" s="407"/>
      <c r="BO169" s="5"/>
      <c r="BP169" s="451" t="str">
        <f>CG164</f>
        <v>川越ヤンガース</v>
      </c>
      <c r="BQ169" s="429"/>
      <c r="BR169" s="429"/>
      <c r="BS169" s="429" t="str">
        <f>CJ164</f>
        <v>セントラルFC</v>
      </c>
      <c r="BT169" s="429"/>
      <c r="BU169" s="429"/>
      <c r="BV169" s="429" t="str">
        <f>BS169</f>
        <v>セントラルFC</v>
      </c>
      <c r="BW169" s="429"/>
      <c r="BX169" s="429"/>
      <c r="BY169" s="298"/>
      <c r="BZ169" s="299"/>
      <c r="CA169" s="300"/>
      <c r="CD169" s="173"/>
      <c r="CE169" s="154">
        <f>BU150</f>
        <v>1</v>
      </c>
      <c r="CF169" s="128">
        <f>IF(CE169=1,1,IF(CE169=2,3,IF(CE169=3,5)))</f>
        <v>1</v>
      </c>
      <c r="CG169" s="126">
        <f>CF169+1</f>
        <v>2</v>
      </c>
      <c r="CH169" s="230" t="str">
        <f>BD169</f>
        <v>中丸ＳＳＳ</v>
      </c>
      <c r="CI169" s="231"/>
      <c r="CJ169" s="225">
        <f>IF(BG169="","",IF(BG169+BH169&gt;BK169+BJ169,CF169,CG169))</f>
        <v>2</v>
      </c>
      <c r="CK169" s="147">
        <f>IF(BG169="","",IF(BG169+BH169&lt;BK169+BJ169,CF169,CG169))</f>
        <v>1</v>
      </c>
      <c r="CL169" s="125" t="str">
        <f>BL169</f>
        <v>北那須トレセンSol</v>
      </c>
      <c r="CM169" s="105"/>
      <c r="CN169" s="173"/>
      <c r="CO169" s="105"/>
      <c r="CP169" s="155"/>
    </row>
    <row r="170" spans="2:94" ht="21.75" customHeight="1" x14ac:dyDescent="0.15">
      <c r="C170" s="10" t="s">
        <v>59</v>
      </c>
      <c r="D170" s="294">
        <v>0.56944444444444442</v>
      </c>
      <c r="E170" s="369"/>
      <c r="F170" s="9" t="s">
        <v>3</v>
      </c>
      <c r="G170" s="293">
        <v>0.59375</v>
      </c>
      <c r="H170" s="294"/>
      <c r="I170" s="297" t="str">
        <f>IF(Z150="","",INDEX(C150:C152,MATCH(AJ170,Z150:Z152,0),1))</f>
        <v>つくば市トレセン</v>
      </c>
      <c r="J170" s="360"/>
      <c r="K170" s="361"/>
      <c r="L170" s="271">
        <v>2</v>
      </c>
      <c r="M170" s="252"/>
      <c r="N170" s="242" t="str">
        <f>IF(L170="","-",IF(L170=P170,"PK","-"))</f>
        <v>-</v>
      </c>
      <c r="O170" s="252"/>
      <c r="P170" s="274">
        <v>0</v>
      </c>
      <c r="Q170" s="297" t="str">
        <f>IF(Z145="","",INDEX(C145:C147,MATCH(AJ170,Z145:Z147,0),1))</f>
        <v>FC原一</v>
      </c>
      <c r="R170" s="360"/>
      <c r="S170" s="403"/>
      <c r="T170" s="5"/>
      <c r="U170" s="377" t="str">
        <f>AL165</f>
        <v>トレセン茨城中央</v>
      </c>
      <c r="V170" s="296"/>
      <c r="W170" s="296"/>
      <c r="X170" s="296" t="str">
        <f>AO165</f>
        <v>真岡選抜ＥＡＳＴ</v>
      </c>
      <c r="Y170" s="296"/>
      <c r="Z170" s="296"/>
      <c r="AA170" s="296" t="str">
        <f>X170</f>
        <v>真岡選抜ＥＡＳＴ</v>
      </c>
      <c r="AB170" s="296"/>
      <c r="AC170" s="296"/>
      <c r="AD170" s="298"/>
      <c r="AE170" s="299"/>
      <c r="AF170" s="300"/>
      <c r="AG170" s="8"/>
      <c r="AH170" s="8"/>
      <c r="AI170" s="173"/>
      <c r="AJ170" s="156">
        <f>IF(AJ169=2,3,IF(AJ169=1,3,IF(AJ169=3,2)))</f>
        <v>3</v>
      </c>
      <c r="AK170" s="138">
        <f>IF(AJ170=1,1,IF(AJ170=2,3,IF(AJ170=3,5)))</f>
        <v>5</v>
      </c>
      <c r="AL170" s="109">
        <f>AK170+1</f>
        <v>6</v>
      </c>
      <c r="AM170" s="232" t="str">
        <f>I170</f>
        <v>つくば市トレセン</v>
      </c>
      <c r="AN170" s="233"/>
      <c r="AO170" s="226">
        <f>IF(L170="","",IF(L170+M170&gt;P170+O170,AK170,AL170))</f>
        <v>5</v>
      </c>
      <c r="AP170" s="148">
        <f>IF(L170="","",IF(L170+M170&lt;P170+O170,AK170,AL170))</f>
        <v>6</v>
      </c>
      <c r="AQ170" s="139" t="str">
        <f>Q170</f>
        <v>FC原一</v>
      </c>
      <c r="AR170" s="134"/>
      <c r="AS170" s="173"/>
      <c r="AT170" s="105"/>
      <c r="AU170" s="155"/>
      <c r="AX170" s="10" t="s">
        <v>59</v>
      </c>
      <c r="AY170" s="294">
        <v>0.56944444444444442</v>
      </c>
      <c r="AZ170" s="369"/>
      <c r="BA170" s="9" t="s">
        <v>3</v>
      </c>
      <c r="BB170" s="293">
        <v>0.59375</v>
      </c>
      <c r="BC170" s="294"/>
      <c r="BD170" s="297" t="str">
        <f>IF(BU150="","",INDEX(AX150:AX152,MATCH(CE170,BU150:BU152,0),1))</f>
        <v>大子ＳＳＳ</v>
      </c>
      <c r="BE170" s="360"/>
      <c r="BF170" s="361"/>
      <c r="BG170" s="35">
        <v>1</v>
      </c>
      <c r="BH170" s="242"/>
      <c r="BI170" s="242" t="str">
        <f>IF(BG170="","-",IF(BG170=BK170,"PK","-"))</f>
        <v>-</v>
      </c>
      <c r="BJ170" s="242"/>
      <c r="BK170" s="25">
        <v>4</v>
      </c>
      <c r="BL170" s="297" t="str">
        <f>IF(BU145="","",INDEX(AX145:AX147,MATCH(CE170,BU145:BU147,0),1))</f>
        <v>今市プログレス</v>
      </c>
      <c r="BM170" s="360"/>
      <c r="BN170" s="403"/>
      <c r="BO170" s="5"/>
      <c r="BP170" s="377" t="str">
        <f>CG165</f>
        <v>北那須トレセンSol</v>
      </c>
      <c r="BQ170" s="296"/>
      <c r="BR170" s="296"/>
      <c r="BS170" s="296" t="str">
        <f>CJ165</f>
        <v>中丸ＳＳＳ</v>
      </c>
      <c r="BT170" s="296"/>
      <c r="BU170" s="296"/>
      <c r="BV170" s="296" t="str">
        <f>BS170</f>
        <v>中丸ＳＳＳ</v>
      </c>
      <c r="BW170" s="296"/>
      <c r="BX170" s="296"/>
      <c r="BY170" s="298"/>
      <c r="BZ170" s="299"/>
      <c r="CA170" s="300"/>
      <c r="CD170" s="173"/>
      <c r="CE170" s="156">
        <f>IF(CE169=2,3,IF(CE169=1,3,IF(CE169=3,2)))</f>
        <v>3</v>
      </c>
      <c r="CF170" s="138">
        <f>IF(CE170=1,1,IF(CE170=2,3,IF(CE170=3,5)))</f>
        <v>5</v>
      </c>
      <c r="CG170" s="109">
        <f>CF170+1</f>
        <v>6</v>
      </c>
      <c r="CH170" s="232" t="str">
        <f>BD170</f>
        <v>大子ＳＳＳ</v>
      </c>
      <c r="CI170" s="233"/>
      <c r="CJ170" s="226">
        <f>IF(BG170="","",IF(BG170+BH170&gt;BK170+BJ170,CF170,CG170))</f>
        <v>6</v>
      </c>
      <c r="CK170" s="148">
        <f>IF(BG170="","",IF(BG170+BH170&lt;BK170+BJ170,CF170,CG170))</f>
        <v>5</v>
      </c>
      <c r="CL170" s="139" t="str">
        <f>BL170</f>
        <v>今市プログレス</v>
      </c>
      <c r="CM170" s="133"/>
      <c r="CN170" s="173"/>
      <c r="CO170" s="105"/>
      <c r="CP170" s="155"/>
    </row>
    <row r="171" spans="2:94" ht="21.75" customHeight="1" thickBot="1" x14ac:dyDescent="0.2">
      <c r="C171" s="15" t="s">
        <v>60</v>
      </c>
      <c r="D171" s="422">
        <v>0.59722222222222199</v>
      </c>
      <c r="E171" s="423"/>
      <c r="F171" s="18" t="s">
        <v>3</v>
      </c>
      <c r="G171" s="424">
        <v>0.62152777777777801</v>
      </c>
      <c r="H171" s="422"/>
      <c r="I171" s="339" t="str">
        <f>IF(Z150="","",INDEX(C150:C152,MATCH(AJ171,Z150:Z152,0),1))</f>
        <v>川越ヤンガース</v>
      </c>
      <c r="J171" s="340"/>
      <c r="K171" s="455"/>
      <c r="L171" s="272">
        <v>2</v>
      </c>
      <c r="M171" s="250"/>
      <c r="N171" s="26" t="str">
        <f>IF(L171="","-",IF(L171=P171,"PK","-"))</f>
        <v>-</v>
      </c>
      <c r="O171" s="250"/>
      <c r="P171" s="275">
        <v>1</v>
      </c>
      <c r="Q171" s="339" t="str">
        <f>IF(Z145="","",INDEX(C145:C147,MATCH(AJ171,Z145:Z147,0),1))</f>
        <v>野原グランディオス</v>
      </c>
      <c r="R171" s="340"/>
      <c r="S171" s="341"/>
      <c r="T171" s="5"/>
      <c r="U171" s="396" t="str">
        <f>AL166</f>
        <v>FC原一</v>
      </c>
      <c r="V171" s="397"/>
      <c r="W171" s="397"/>
      <c r="X171" s="397" t="str">
        <f>AO166</f>
        <v>つくば市トレセン</v>
      </c>
      <c r="Y171" s="397"/>
      <c r="Z171" s="397"/>
      <c r="AA171" s="397" t="str">
        <f>X171</f>
        <v>つくば市トレセン</v>
      </c>
      <c r="AB171" s="397"/>
      <c r="AC171" s="397"/>
      <c r="AD171" s="298"/>
      <c r="AE171" s="299"/>
      <c r="AF171" s="300"/>
      <c r="AG171" s="8"/>
      <c r="AH171" s="8"/>
      <c r="AI171" s="173"/>
      <c r="AJ171" s="157">
        <f>IF(AJ169=2,1,IF(AJ169=1,2,IF(AJ169=3,1)))</f>
        <v>2</v>
      </c>
      <c r="AK171" s="129">
        <f>IF(AJ171=1,1,IF(AJ171=2,3,IF(AJ171=3,5)))</f>
        <v>3</v>
      </c>
      <c r="AL171" s="127">
        <f>AK171+1</f>
        <v>4</v>
      </c>
      <c r="AM171" s="234" t="str">
        <f>I171</f>
        <v>川越ヤンガース</v>
      </c>
      <c r="AN171" s="235"/>
      <c r="AO171" s="227">
        <f>IF(L171="","",IF(L171+M171&gt;P171+O171,AK171,AL171))</f>
        <v>3</v>
      </c>
      <c r="AP171" s="149">
        <f>IF(L171="","",IF(L171+M171&lt;P171+O171,AK171,AL171))</f>
        <v>4</v>
      </c>
      <c r="AQ171" s="137" t="str">
        <f>Q171</f>
        <v>野原グランディオス</v>
      </c>
      <c r="AR171" s="158"/>
      <c r="AS171" s="173"/>
      <c r="AT171" s="105"/>
      <c r="AU171" s="155"/>
      <c r="AX171" s="15" t="s">
        <v>60</v>
      </c>
      <c r="AY171" s="422">
        <v>0.59722222222222199</v>
      </c>
      <c r="AZ171" s="423"/>
      <c r="BA171" s="18" t="s">
        <v>3</v>
      </c>
      <c r="BB171" s="424">
        <v>0.62152777777777801</v>
      </c>
      <c r="BC171" s="422"/>
      <c r="BD171" s="339" t="str">
        <f>IF(BU150="","",INDEX(AX150:AX152,MATCH(CE171,BU150:BU152,0),1))</f>
        <v>セントラルFC</v>
      </c>
      <c r="BE171" s="340"/>
      <c r="BF171" s="455"/>
      <c r="BG171" s="28">
        <v>1</v>
      </c>
      <c r="BH171" s="26">
        <v>6</v>
      </c>
      <c r="BI171" s="26" t="str">
        <f>IF(BG171="","-",IF(BG171=BK171,"PK","-"))</f>
        <v>PK</v>
      </c>
      <c r="BJ171" s="26">
        <v>5</v>
      </c>
      <c r="BK171" s="27">
        <v>1</v>
      </c>
      <c r="BL171" s="339" t="str">
        <f>IF(BU145="","",INDEX(AX145:AX147,MATCH(CE171,BU145:BU147,0),1))</f>
        <v>川越ヤンガース</v>
      </c>
      <c r="BM171" s="340"/>
      <c r="BN171" s="341"/>
      <c r="BO171" s="5"/>
      <c r="BP171" s="396" t="str">
        <f>CG166</f>
        <v>今市プログレス</v>
      </c>
      <c r="BQ171" s="397"/>
      <c r="BR171" s="397"/>
      <c r="BS171" s="397" t="str">
        <f>CJ166</f>
        <v>大子ＳＳＳ</v>
      </c>
      <c r="BT171" s="397"/>
      <c r="BU171" s="397"/>
      <c r="BV171" s="397" t="str">
        <f>BS171</f>
        <v>大子ＳＳＳ</v>
      </c>
      <c r="BW171" s="397"/>
      <c r="BX171" s="397"/>
      <c r="BY171" s="298"/>
      <c r="BZ171" s="299"/>
      <c r="CA171" s="300"/>
      <c r="CD171" s="173"/>
      <c r="CE171" s="157">
        <f>IF(CE169=2,1,IF(CE169=1,2,IF(CE169=3,1)))</f>
        <v>2</v>
      </c>
      <c r="CF171" s="129">
        <f>IF(CE171=1,1,IF(CE171=2,3,IF(CE171=3,5)))</f>
        <v>3</v>
      </c>
      <c r="CG171" s="127">
        <f>CF171+1</f>
        <v>4</v>
      </c>
      <c r="CH171" s="234" t="str">
        <f>BD171</f>
        <v>セントラルFC</v>
      </c>
      <c r="CI171" s="235"/>
      <c r="CJ171" s="227">
        <f>IF(BG171="","",IF(BG171+BH171&gt;BK171+BJ171,CF171,CG171))</f>
        <v>3</v>
      </c>
      <c r="CK171" s="149">
        <f>IF(BG171="","",IF(BG171+BH171&lt;BK171+BJ171,CF171,CG171))</f>
        <v>4</v>
      </c>
      <c r="CL171" s="137" t="str">
        <f>BL171</f>
        <v>川越ヤンガース</v>
      </c>
      <c r="CM171" s="136"/>
      <c r="CN171" s="173"/>
      <c r="CO171" s="105"/>
      <c r="CP171" s="155"/>
    </row>
    <row r="172" spans="2:94" ht="21.75" customHeight="1" x14ac:dyDescent="0.15">
      <c r="AI172" s="159"/>
      <c r="AJ172" s="159"/>
      <c r="AK172" s="160"/>
      <c r="AL172" s="160"/>
      <c r="AM172" s="232" t="str">
        <f>AQ169</f>
        <v>トレセン茨城中央</v>
      </c>
      <c r="AN172" s="236"/>
      <c r="AO172" s="228">
        <f>AP169</f>
        <v>1</v>
      </c>
      <c r="AP172" s="125"/>
      <c r="AQ172" s="160"/>
      <c r="AR172" s="161"/>
      <c r="AS172" s="159"/>
      <c r="AT172" s="160"/>
      <c r="AU172" s="161"/>
      <c r="CD172" s="159"/>
      <c r="CE172" s="159"/>
      <c r="CF172" s="160"/>
      <c r="CG172" s="160"/>
      <c r="CH172" s="232" t="str">
        <f>CL169</f>
        <v>北那須トレセンSol</v>
      </c>
      <c r="CI172" s="236"/>
      <c r="CJ172" s="228">
        <f>CK169</f>
        <v>1</v>
      </c>
      <c r="CK172" s="125"/>
      <c r="CL172" s="160"/>
      <c r="CM172" s="160"/>
      <c r="CN172" s="159"/>
      <c r="CO172" s="160"/>
      <c r="CP172" s="161"/>
    </row>
    <row r="173" spans="2:94" ht="24" x14ac:dyDescent="0.15">
      <c r="B173" s="449" t="str">
        <f>B74</f>
        <v>第 7 回 栃木県近隣サッカー大会 （Ｕ-12）</v>
      </c>
      <c r="C173" s="449"/>
      <c r="D173" s="449"/>
      <c r="E173" s="449"/>
      <c r="F173" s="449"/>
      <c r="G173" s="449"/>
      <c r="H173" s="449"/>
      <c r="I173" s="449"/>
      <c r="J173" s="449"/>
      <c r="K173" s="449"/>
      <c r="L173" s="449"/>
      <c r="M173" s="449"/>
      <c r="N173" s="449"/>
      <c r="O173" s="449"/>
      <c r="P173" s="449"/>
      <c r="Q173" s="449"/>
      <c r="R173" s="449"/>
      <c r="S173" s="449"/>
      <c r="T173" s="449"/>
      <c r="U173" s="449"/>
      <c r="V173" s="449"/>
      <c r="W173" s="449"/>
      <c r="X173" s="449"/>
      <c r="Y173" s="449"/>
      <c r="Z173" s="449"/>
      <c r="AA173" s="449"/>
      <c r="AB173" s="449"/>
      <c r="AC173" s="449"/>
      <c r="AD173" s="449"/>
      <c r="AE173" s="449"/>
      <c r="AF173" s="449"/>
      <c r="AG173" s="14"/>
      <c r="AH173" s="21"/>
      <c r="AI173" s="162"/>
      <c r="AJ173" s="162"/>
      <c r="AK173" s="163"/>
      <c r="AL173" s="163"/>
      <c r="AM173" s="232" t="str">
        <f>AQ170</f>
        <v>FC原一</v>
      </c>
      <c r="AN173" s="237"/>
      <c r="AO173" s="228">
        <f>AP170</f>
        <v>6</v>
      </c>
      <c r="AP173" s="164"/>
      <c r="AQ173" s="163"/>
      <c r="AR173" s="165"/>
      <c r="AS173" s="162"/>
      <c r="AT173" s="163"/>
      <c r="AU173" s="165"/>
      <c r="AW173" s="449" t="str">
        <f>AV74</f>
        <v>第 7 回 栃木県近隣サッカー大会 （Ｕ-12）</v>
      </c>
      <c r="AX173" s="449"/>
      <c r="AY173" s="449"/>
      <c r="AZ173" s="449"/>
      <c r="BA173" s="449"/>
      <c r="BB173" s="449"/>
      <c r="BC173" s="449"/>
      <c r="BD173" s="449"/>
      <c r="BE173" s="449"/>
      <c r="BF173" s="449"/>
      <c r="BG173" s="449"/>
      <c r="BH173" s="449"/>
      <c r="BI173" s="449"/>
      <c r="BJ173" s="449"/>
      <c r="BK173" s="449"/>
      <c r="BL173" s="449"/>
      <c r="BM173" s="449"/>
      <c r="BN173" s="449"/>
      <c r="BO173" s="449"/>
      <c r="BP173" s="449"/>
      <c r="BQ173" s="449"/>
      <c r="BR173" s="449"/>
      <c r="BS173" s="449"/>
      <c r="BT173" s="449"/>
      <c r="BU173" s="449"/>
      <c r="BV173" s="449"/>
      <c r="BW173" s="449"/>
      <c r="BX173" s="449"/>
      <c r="BY173" s="449"/>
      <c r="BZ173" s="449"/>
      <c r="CA173" s="449"/>
      <c r="CD173" s="162"/>
      <c r="CE173" s="162"/>
      <c r="CF173" s="163"/>
      <c r="CG173" s="163"/>
      <c r="CH173" s="232" t="str">
        <f>CL170</f>
        <v>今市プログレス</v>
      </c>
      <c r="CI173" s="237"/>
      <c r="CJ173" s="228">
        <f>CK170</f>
        <v>5</v>
      </c>
      <c r="CK173" s="164"/>
      <c r="CL173" s="163"/>
      <c r="CM173" s="163"/>
      <c r="CN173" s="162"/>
      <c r="CO173" s="163"/>
      <c r="CP173" s="165"/>
    </row>
    <row r="174" spans="2:94" ht="21.95" customHeight="1" thickBot="1" x14ac:dyDescent="0.2">
      <c r="F174" s="14"/>
      <c r="G174" s="14"/>
      <c r="H174" s="14"/>
      <c r="I174" s="14"/>
      <c r="J174" s="14"/>
      <c r="K174" s="14"/>
      <c r="L174" s="14"/>
      <c r="M174" s="14"/>
      <c r="N174" s="14"/>
      <c r="O174" s="14"/>
      <c r="P174" s="14"/>
      <c r="Q174" s="14"/>
      <c r="R174" s="14"/>
      <c r="S174" s="14"/>
      <c r="T174" s="14"/>
      <c r="U174" s="14"/>
      <c r="Y174" s="316" t="str">
        <f>G14</f>
        <v>≪１日目組み合わせ≫</v>
      </c>
      <c r="Z174" s="316"/>
      <c r="AA174" s="316"/>
      <c r="AB174" s="316"/>
      <c r="AC174" s="316"/>
      <c r="AD174" s="316"/>
      <c r="AE174" s="412" t="str">
        <f>L14</f>
        <v xml:space="preserve"> （12/21）</v>
      </c>
      <c r="AF174" s="412"/>
      <c r="AG174" s="412"/>
      <c r="AH174" s="94"/>
      <c r="AI174" s="166"/>
      <c r="AJ174" s="166"/>
      <c r="AK174" s="167"/>
      <c r="AL174" s="167"/>
      <c r="AM174" s="238" t="str">
        <f>AQ171</f>
        <v>野原グランディオス</v>
      </c>
      <c r="AN174" s="239"/>
      <c r="AO174" s="229">
        <f>AP171</f>
        <v>4</v>
      </c>
      <c r="AP174" s="168"/>
      <c r="AQ174" s="167"/>
      <c r="AR174" s="169"/>
      <c r="AS174" s="166"/>
      <c r="AT174" s="167"/>
      <c r="AU174" s="169"/>
      <c r="BA174" s="14"/>
      <c r="BB174" s="14"/>
      <c r="BC174" s="14"/>
      <c r="BD174" s="14"/>
      <c r="BE174" s="14"/>
      <c r="BF174" s="14"/>
      <c r="BG174" s="14"/>
      <c r="BH174" s="14"/>
      <c r="BI174" s="14"/>
      <c r="BJ174" s="14"/>
      <c r="BK174" s="14"/>
      <c r="BL174" s="14"/>
      <c r="BM174" s="14"/>
      <c r="BN174" s="14"/>
      <c r="BO174" s="14"/>
      <c r="BP174" s="14"/>
      <c r="BQ174" s="75"/>
      <c r="BR174" s="75"/>
      <c r="BS174" s="75"/>
      <c r="BT174" s="316" t="str">
        <f>BB14</f>
        <v>≪2日目組み合わせ≫</v>
      </c>
      <c r="BU174" s="316"/>
      <c r="BV174" s="316"/>
      <c r="BW174" s="316"/>
      <c r="BX174" s="316"/>
      <c r="BY174" s="316"/>
      <c r="BZ174" s="412" t="str">
        <f>BG14</f>
        <v>（12/22）</v>
      </c>
      <c r="CA174" s="412"/>
      <c r="CB174" s="412"/>
      <c r="CD174" s="166"/>
      <c r="CE174" s="166"/>
      <c r="CF174" s="167"/>
      <c r="CG174" s="167"/>
      <c r="CH174" s="238" t="str">
        <f>CL171</f>
        <v>川越ヤンガース</v>
      </c>
      <c r="CI174" s="239"/>
      <c r="CJ174" s="229">
        <f>CK171</f>
        <v>4</v>
      </c>
      <c r="CK174" s="168"/>
      <c r="CL174" s="167"/>
      <c r="CM174" s="167"/>
      <c r="CN174" s="166"/>
      <c r="CO174" s="167"/>
      <c r="CP174" s="169"/>
    </row>
    <row r="175" spans="2:94" ht="21.75" customHeight="1" x14ac:dyDescent="0.15">
      <c r="B175" s="430" t="str">
        <f>G18</f>
        <v>真岡市鬼怒自然 Ｄ</v>
      </c>
      <c r="C175" s="430"/>
      <c r="D175" s="430"/>
      <c r="E175" s="430"/>
      <c r="F175" s="430"/>
      <c r="G175" s="430"/>
      <c r="H175" s="430"/>
      <c r="I175" s="430"/>
      <c r="J175" s="430"/>
      <c r="K175" s="430"/>
      <c r="L175" s="430"/>
      <c r="M175" s="430"/>
      <c r="N175" s="430"/>
      <c r="O175" s="430"/>
      <c r="P175" s="430"/>
      <c r="Q175" s="430"/>
      <c r="R175" s="430"/>
      <c r="S175" s="430"/>
      <c r="T175" s="430"/>
      <c r="U175" s="430"/>
      <c r="V175" s="430"/>
      <c r="W175" s="430"/>
      <c r="X175" s="430"/>
      <c r="Y175" s="430"/>
      <c r="Z175" s="430"/>
      <c r="AA175" s="430"/>
      <c r="AB175" s="430"/>
      <c r="AC175" s="430"/>
      <c r="AD175" s="430"/>
      <c r="AE175" s="430"/>
      <c r="AF175" s="430"/>
      <c r="AG175" s="20"/>
      <c r="AH175" s="20"/>
      <c r="AI175" s="102"/>
      <c r="AJ175" s="102"/>
      <c r="AK175" s="102"/>
      <c r="AL175" s="102"/>
      <c r="AM175" s="102"/>
      <c r="AN175" s="102"/>
      <c r="AO175" s="102"/>
      <c r="AP175" s="145"/>
      <c r="AQ175" s="102"/>
      <c r="AR175" s="102"/>
      <c r="AS175" s="102"/>
      <c r="AT175" s="102"/>
      <c r="AU175" s="183"/>
      <c r="AW175" s="430" t="str">
        <f>BB18</f>
        <v>真岡市鬼怒自然 Ｂ</v>
      </c>
      <c r="AX175" s="430"/>
      <c r="AY175" s="430"/>
      <c r="AZ175" s="430"/>
      <c r="BA175" s="430"/>
      <c r="BB175" s="430"/>
      <c r="BC175" s="430"/>
      <c r="BD175" s="430"/>
      <c r="BE175" s="430"/>
      <c r="BF175" s="430"/>
      <c r="BG175" s="430"/>
      <c r="BH175" s="430"/>
      <c r="BI175" s="430"/>
      <c r="BJ175" s="430"/>
      <c r="BK175" s="430"/>
      <c r="BL175" s="430"/>
      <c r="BM175" s="430"/>
      <c r="BN175" s="430"/>
      <c r="BO175" s="430"/>
      <c r="BP175" s="430"/>
      <c r="BQ175" s="430"/>
      <c r="BR175" s="430"/>
      <c r="BS175" s="430"/>
      <c r="BT175" s="430"/>
      <c r="BU175" s="430"/>
      <c r="BV175" s="430"/>
      <c r="BW175" s="430"/>
      <c r="BX175" s="430"/>
      <c r="BY175" s="430"/>
      <c r="BZ175" s="430"/>
      <c r="CA175" s="430"/>
      <c r="CD175" s="102"/>
      <c r="CE175" s="102"/>
      <c r="CF175" s="102"/>
      <c r="CG175" s="102"/>
      <c r="CH175" s="102"/>
      <c r="CI175" s="102"/>
      <c r="CJ175" s="102"/>
      <c r="CK175" s="145"/>
      <c r="CL175" s="102"/>
      <c r="CM175" s="102"/>
      <c r="CN175" s="102"/>
      <c r="CO175" s="102"/>
      <c r="CP175" s="183"/>
    </row>
    <row r="176" spans="2:94" ht="21.75" customHeight="1" thickBot="1" x14ac:dyDescent="0.2">
      <c r="C176" s="292" t="s">
        <v>63</v>
      </c>
      <c r="D176" s="292"/>
      <c r="E176" s="292"/>
      <c r="F176" s="20"/>
      <c r="G176" s="20"/>
      <c r="H176" s="20"/>
      <c r="I176" s="20"/>
      <c r="J176" s="20"/>
      <c r="K176" s="20"/>
      <c r="L176" s="380"/>
      <c r="M176" s="380"/>
      <c r="N176" s="380"/>
      <c r="O176" s="380"/>
      <c r="P176" s="380"/>
      <c r="Q176" s="380"/>
      <c r="R176" s="380"/>
      <c r="S176" s="380"/>
      <c r="T176" s="380"/>
      <c r="U176" s="380"/>
      <c r="V176" s="380"/>
      <c r="AB176" s="20"/>
      <c r="AC176" s="7"/>
      <c r="AG176" s="2"/>
      <c r="AH176" s="92"/>
      <c r="AI176" s="181" t="s">
        <v>63</v>
      </c>
      <c r="AJ176" s="103"/>
      <c r="AK176" s="103"/>
      <c r="AL176" s="103"/>
      <c r="AM176" s="103"/>
      <c r="AN176" s="103"/>
      <c r="AO176" s="103"/>
      <c r="AP176" s="141"/>
      <c r="AQ176" s="103"/>
      <c r="AR176" s="103"/>
      <c r="AS176" s="103"/>
      <c r="AT176" s="103"/>
      <c r="AU176" s="160"/>
      <c r="AX176" s="292" t="str">
        <f>AY18</f>
        <v>敢闘賞リーグ</v>
      </c>
      <c r="AY176" s="292"/>
      <c r="AZ176" s="292"/>
      <c r="BA176" s="244"/>
      <c r="BB176" s="244"/>
      <c r="BC176" s="244"/>
      <c r="BD176" s="20"/>
      <c r="BE176" s="20"/>
      <c r="BF176" s="20"/>
      <c r="BG176" s="20"/>
      <c r="BH176" s="20"/>
      <c r="BI176" s="20"/>
      <c r="BJ176" s="20"/>
      <c r="BK176" s="20"/>
      <c r="BL176" s="20"/>
      <c r="BM176" s="20"/>
      <c r="BN176" s="20"/>
      <c r="BO176" s="20"/>
      <c r="BP176" s="20"/>
      <c r="BQ176" s="20"/>
      <c r="BR176" s="20"/>
      <c r="BS176" s="20"/>
      <c r="BT176" s="20"/>
      <c r="BU176" s="20"/>
      <c r="BV176" s="20"/>
      <c r="BW176" s="20"/>
      <c r="BX176" s="7"/>
      <c r="BY176" s="7"/>
      <c r="BZ176" s="2"/>
      <c r="CA176" s="2"/>
      <c r="CD176" s="181" t="s">
        <v>63</v>
      </c>
      <c r="CE176" s="103"/>
      <c r="CF176" s="103"/>
      <c r="CG176" s="103"/>
      <c r="CH176" s="103"/>
      <c r="CI176" s="103"/>
      <c r="CJ176" s="103"/>
      <c r="CK176" s="141"/>
      <c r="CL176" s="103"/>
      <c r="CM176" s="103"/>
      <c r="CN176" s="103"/>
      <c r="CO176" s="103"/>
      <c r="CP176" s="160"/>
    </row>
    <row r="177" spans="2:94" ht="21.75" customHeight="1" thickBot="1" x14ac:dyDescent="0.2">
      <c r="C177" s="371" t="s">
        <v>43</v>
      </c>
      <c r="D177" s="372"/>
      <c r="E177" s="373"/>
      <c r="F177" s="370" t="str">
        <f>C178</f>
        <v>バジェルボ・ブルサン</v>
      </c>
      <c r="G177" s="350"/>
      <c r="H177" s="350"/>
      <c r="I177" s="350" t="str">
        <f>C179</f>
        <v>中丸ＳＳＳ</v>
      </c>
      <c r="J177" s="350"/>
      <c r="K177" s="350"/>
      <c r="L177" s="350" t="str">
        <f>C180</f>
        <v>小名浜FC</v>
      </c>
      <c r="M177" s="350"/>
      <c r="N177" s="350"/>
      <c r="O177" s="431"/>
      <c r="P177" s="431"/>
      <c r="Q177" s="349" t="s">
        <v>8</v>
      </c>
      <c r="R177" s="350"/>
      <c r="S177" s="350"/>
      <c r="T177" s="350" t="s">
        <v>9</v>
      </c>
      <c r="U177" s="350"/>
      <c r="V177" s="350"/>
      <c r="W177" s="350" t="s">
        <v>10</v>
      </c>
      <c r="X177" s="350"/>
      <c r="Y177" s="363"/>
      <c r="Z177" s="370" t="s">
        <v>11</v>
      </c>
      <c r="AA177" s="350"/>
      <c r="AB177" s="363"/>
      <c r="AD177" s="2"/>
      <c r="AE177" s="2"/>
      <c r="AF177" s="2"/>
      <c r="AG177" s="2"/>
      <c r="AH177" s="92"/>
      <c r="AI177" s="170"/>
      <c r="AJ177" s="121" t="s">
        <v>110</v>
      </c>
      <c r="AK177" s="111">
        <v>1</v>
      </c>
      <c r="AL177" s="112">
        <v>2</v>
      </c>
      <c r="AM177" s="113">
        <v>3</v>
      </c>
      <c r="AN177" s="113" t="s">
        <v>97</v>
      </c>
      <c r="AO177" s="171"/>
      <c r="AP177" s="186" t="s">
        <v>102</v>
      </c>
      <c r="AQ177" s="187" t="s">
        <v>103</v>
      </c>
      <c r="AR177" s="188" t="s">
        <v>104</v>
      </c>
      <c r="AS177" s="187" t="s">
        <v>119</v>
      </c>
      <c r="AT177" s="188" t="s">
        <v>120</v>
      </c>
      <c r="AU177" s="189" t="s">
        <v>105</v>
      </c>
      <c r="AW177" s="62"/>
      <c r="AX177" s="444" t="s">
        <v>43</v>
      </c>
      <c r="AY177" s="445"/>
      <c r="AZ177" s="446"/>
      <c r="BA177" s="401" t="str">
        <f>AX178</f>
        <v>アステルFC</v>
      </c>
      <c r="BB177" s="402"/>
      <c r="BC177" s="402"/>
      <c r="BD177" s="402" t="str">
        <f>AX179</f>
        <v>久喜東ＦＣ</v>
      </c>
      <c r="BE177" s="402"/>
      <c r="BF177" s="402"/>
      <c r="BG177" s="402" t="str">
        <f>AX180</f>
        <v>野原グランディオス</v>
      </c>
      <c r="BH177" s="402"/>
      <c r="BI177" s="402"/>
      <c r="BJ177" s="443"/>
      <c r="BK177" s="443"/>
      <c r="BL177" s="448" t="s">
        <v>8</v>
      </c>
      <c r="BM177" s="375"/>
      <c r="BN177" s="375"/>
      <c r="BO177" s="375" t="s">
        <v>9</v>
      </c>
      <c r="BP177" s="375"/>
      <c r="BQ177" s="375"/>
      <c r="BR177" s="375" t="s">
        <v>10</v>
      </c>
      <c r="BS177" s="375"/>
      <c r="BT177" s="376"/>
      <c r="BU177" s="374" t="s">
        <v>11</v>
      </c>
      <c r="BV177" s="375"/>
      <c r="BW177" s="376"/>
      <c r="BX177" s="5"/>
      <c r="BY177" s="497" t="s">
        <v>139</v>
      </c>
      <c r="BZ177" s="498"/>
      <c r="CA177" s="498"/>
      <c r="CB177" s="499"/>
      <c r="CD177" s="170"/>
      <c r="CE177" s="121" t="s">
        <v>110</v>
      </c>
      <c r="CF177" s="111">
        <v>1</v>
      </c>
      <c r="CG177" s="112">
        <v>2</v>
      </c>
      <c r="CH177" s="113">
        <v>3</v>
      </c>
      <c r="CI177" s="113" t="s">
        <v>97</v>
      </c>
      <c r="CJ177" s="171"/>
      <c r="CK177" s="186" t="s">
        <v>102</v>
      </c>
      <c r="CL177" s="187" t="s">
        <v>103</v>
      </c>
      <c r="CM177" s="188" t="s">
        <v>104</v>
      </c>
      <c r="CN177" s="187" t="s">
        <v>119</v>
      </c>
      <c r="CO177" s="188" t="s">
        <v>120</v>
      </c>
      <c r="CP177" s="189" t="s">
        <v>105</v>
      </c>
    </row>
    <row r="178" spans="2:94" ht="21.75" customHeight="1" thickTop="1" x14ac:dyDescent="0.15">
      <c r="B178" s="64">
        <v>1</v>
      </c>
      <c r="C178" s="392" t="str">
        <f>R30</f>
        <v>バジェルボ・ブルサン</v>
      </c>
      <c r="D178" s="393"/>
      <c r="E178" s="394"/>
      <c r="F178" s="41"/>
      <c r="G178" s="42"/>
      <c r="H178" s="43"/>
      <c r="I178" s="65">
        <f>IF(L188="","",L188)</f>
        <v>1</v>
      </c>
      <c r="J178" s="38" t="s">
        <v>2</v>
      </c>
      <c r="K178" s="66">
        <f>IF(P188="","",P188)</f>
        <v>1</v>
      </c>
      <c r="L178" s="65">
        <f>IF(L190="","",L190)</f>
        <v>1</v>
      </c>
      <c r="M178" s="38"/>
      <c r="N178" s="38" t="s">
        <v>2</v>
      </c>
      <c r="O178" s="38"/>
      <c r="P178" s="38">
        <f>IF(P190="","",P190)</f>
        <v>0</v>
      </c>
      <c r="Q178" s="345">
        <f>AN178</f>
        <v>4</v>
      </c>
      <c r="R178" s="323"/>
      <c r="S178" s="323"/>
      <c r="T178" s="337">
        <f>IF(I178="","",((I178+L178)-(K178+P178)))</f>
        <v>1</v>
      </c>
      <c r="U178" s="337"/>
      <c r="V178" s="337"/>
      <c r="W178" s="337">
        <f>IF(I178="","",(I178+L178))</f>
        <v>2</v>
      </c>
      <c r="X178" s="337"/>
      <c r="Y178" s="411"/>
      <c r="Z178" s="322">
        <f>IF(AU178="","",RANK(AU178,AU178:AU180,0))</f>
        <v>1</v>
      </c>
      <c r="AA178" s="323"/>
      <c r="AB178" s="324"/>
      <c r="AC178" s="5"/>
      <c r="AD178" s="303" t="s">
        <v>93</v>
      </c>
      <c r="AE178" s="303"/>
      <c r="AF178" s="303"/>
      <c r="AG178" s="303"/>
      <c r="AH178" s="96"/>
      <c r="AI178" s="172"/>
      <c r="AJ178" s="114">
        <v>1</v>
      </c>
      <c r="AK178" s="221"/>
      <c r="AL178" s="110">
        <f>IF(I178="",0,IF(I178&gt;K178,3,IF(I178&lt;K178,0,IF(I178=K178,1))))</f>
        <v>1</v>
      </c>
      <c r="AM178" s="115">
        <f>IF(L178="",0,IF(L178&gt;P178,3,IF(L178&lt;P178,0,IF(L178=P178,1,""))))</f>
        <v>3</v>
      </c>
      <c r="AN178" s="115">
        <f>IF(I178="","",AK178+AL178+AM178)</f>
        <v>4</v>
      </c>
      <c r="AO178" s="105"/>
      <c r="AP178" s="190">
        <f>IF(Q178="","",RANK(Q178,Q178:S180,0))</f>
        <v>1</v>
      </c>
      <c r="AQ178" s="191">
        <f>IF(T178="","",RANK(T178,T178:V180,0))</f>
        <v>1</v>
      </c>
      <c r="AR178" s="192">
        <f>IF(W178="","",RANK(W178,W178:Y180,0))</f>
        <v>2</v>
      </c>
      <c r="AS178" s="191">
        <f>IF(Q178="","",(Q178*2)+T178+(W178*0.1)+(AR178*0.001))</f>
        <v>9.202</v>
      </c>
      <c r="AT178" s="192">
        <f>IF(M188&gt;O188,1,IF(M188&lt;O188,O989))+IF(M190&gt;O190,1,IF(M190&lt;O190,0))</f>
        <v>0</v>
      </c>
      <c r="AU178" s="193">
        <f>IF(Q178="","",(Q178*2)+T178+(W178*0.1)+(AT178*0.001))</f>
        <v>9.1999999999999993</v>
      </c>
      <c r="AW178" s="64">
        <v>1</v>
      </c>
      <c r="AX178" s="392" t="str">
        <f>BM30</f>
        <v>アステルFC</v>
      </c>
      <c r="AY178" s="393"/>
      <c r="AZ178" s="394"/>
      <c r="BA178" s="41"/>
      <c r="BB178" s="42"/>
      <c r="BC178" s="43"/>
      <c r="BD178" s="65">
        <f>IF(BG188="","",BG188)</f>
        <v>1</v>
      </c>
      <c r="BE178" s="38" t="s">
        <v>2</v>
      </c>
      <c r="BF178" s="66">
        <f>IF(BK188="","",BK188)</f>
        <v>0</v>
      </c>
      <c r="BG178" s="65">
        <f>IF(BG190="","",BG190)</f>
        <v>3</v>
      </c>
      <c r="BH178" s="38"/>
      <c r="BI178" s="38" t="s">
        <v>2</v>
      </c>
      <c r="BJ178" s="38"/>
      <c r="BK178" s="38">
        <f>IF(BK190="","",BK190)</f>
        <v>1</v>
      </c>
      <c r="BL178" s="345">
        <f>CI178</f>
        <v>6</v>
      </c>
      <c r="BM178" s="323"/>
      <c r="BN178" s="323"/>
      <c r="BO178" s="337">
        <f>IF(BD178="","",((BD178+BG178)-(BF178+BK178)))</f>
        <v>3</v>
      </c>
      <c r="BP178" s="337"/>
      <c r="BQ178" s="337"/>
      <c r="BR178" s="337">
        <f>IF(BD178="","",(BD178+BG178))</f>
        <v>4</v>
      </c>
      <c r="BS178" s="337"/>
      <c r="BT178" s="411"/>
      <c r="BU178" s="322">
        <f>IF(CP178="","",RANK(CP178,CP178:CP180,0))</f>
        <v>1</v>
      </c>
      <c r="BV178" s="323"/>
      <c r="BW178" s="324"/>
      <c r="BX178" s="5"/>
      <c r="BY178" s="500"/>
      <c r="BZ178" s="501"/>
      <c r="CA178" s="501"/>
      <c r="CB178" s="502"/>
      <c r="CD178" s="172"/>
      <c r="CE178" s="114">
        <v>1</v>
      </c>
      <c r="CF178" s="221"/>
      <c r="CG178" s="110">
        <f>IF(BD178="",0,IF(BD178&gt;BF178,3,IF(BD178&lt;BF178,0,IF(BD178=BF178,1))))</f>
        <v>3</v>
      </c>
      <c r="CH178" s="115">
        <f>IF(BG178="",0,IF(BG178&gt;BK178,3,IF(BG178&lt;BK178,0,IF(BG178=BK178,1,""))))</f>
        <v>3</v>
      </c>
      <c r="CI178" s="115">
        <f>IF(BD178="","",CF178+CG178+CH178)</f>
        <v>6</v>
      </c>
      <c r="CJ178" s="105"/>
      <c r="CK178" s="190">
        <f>IF(BL178="","",RANK(BL178,BL178:BN180,0))</f>
        <v>1</v>
      </c>
      <c r="CL178" s="191">
        <f>IF(BO178="","",RANK(BO178,BO178:BQ180,0))</f>
        <v>1</v>
      </c>
      <c r="CM178" s="192">
        <f>IF(BR178="","",RANK(BR178,BR178:BT180,0))</f>
        <v>1</v>
      </c>
      <c r="CN178" s="191">
        <f>IF(BL178="","",(BL178*2)+BO178+(BR178*0.1)+(CM178*0.001))</f>
        <v>15.401</v>
      </c>
      <c r="CO178" s="192">
        <f>IF(BH188&gt;BJ188,1,IF(BH188&lt;BJ188,BJ989))+IF(BH190&gt;BJ190,1,IF(BH190&lt;BJ190,0))</f>
        <v>0</v>
      </c>
      <c r="CP178" s="193">
        <f>IF(BL178="","",(BL178*2)+BO178+(BR178*0.1)+(CO178*0.001))</f>
        <v>15.4</v>
      </c>
    </row>
    <row r="179" spans="2:94" ht="21.75" customHeight="1" x14ac:dyDescent="0.15">
      <c r="B179" s="67">
        <v>2</v>
      </c>
      <c r="C179" s="418" t="str">
        <f>R31</f>
        <v>中丸ＳＳＳ</v>
      </c>
      <c r="D179" s="419"/>
      <c r="E179" s="420"/>
      <c r="F179" s="24">
        <f>K178</f>
        <v>1</v>
      </c>
      <c r="G179" s="24" t="s">
        <v>2</v>
      </c>
      <c r="H179" s="25">
        <f>I178</f>
        <v>1</v>
      </c>
      <c r="I179" s="44"/>
      <c r="J179" s="45"/>
      <c r="K179" s="46"/>
      <c r="L179" s="35">
        <f>IF(L192="","",L192)</f>
        <v>2</v>
      </c>
      <c r="M179" s="24"/>
      <c r="N179" s="24" t="s">
        <v>2</v>
      </c>
      <c r="O179" s="24"/>
      <c r="P179" s="24">
        <f>IF(P192="","",P192)</f>
        <v>2</v>
      </c>
      <c r="Q179" s="421">
        <f>AN179</f>
        <v>2</v>
      </c>
      <c r="R179" s="347"/>
      <c r="S179" s="347"/>
      <c r="T179" s="317">
        <f>IF(F179="","",((F179+L179)-(H179+P179)))</f>
        <v>0</v>
      </c>
      <c r="U179" s="317"/>
      <c r="V179" s="317"/>
      <c r="W179" s="317">
        <f>IF(F179="","",(F179+L179))</f>
        <v>3</v>
      </c>
      <c r="X179" s="317"/>
      <c r="Y179" s="318"/>
      <c r="Z179" s="346">
        <f>IF(AU179="","",RANK(AU179,AU178:AU180,0))</f>
        <v>2</v>
      </c>
      <c r="AA179" s="347"/>
      <c r="AB179" s="348"/>
      <c r="AC179" s="5"/>
      <c r="AD179" s="91" t="s">
        <v>80</v>
      </c>
      <c r="AE179" s="303" t="str">
        <f>IF(AO202="","",INDEX($AM202:$AM207,MATCH(AI179,$AO202:$AO207,0),1))</f>
        <v>飯塚少年ＳＣ</v>
      </c>
      <c r="AF179" s="303"/>
      <c r="AG179" s="303"/>
      <c r="AH179" s="96"/>
      <c r="AI179" s="172">
        <v>1</v>
      </c>
      <c r="AJ179" s="116">
        <v>2</v>
      </c>
      <c r="AK179" s="109">
        <f>IF(F179="",0,IF(F179&gt;H179,3,IF(F179&lt;H179,0,IF(F179=H179,1))))</f>
        <v>1</v>
      </c>
      <c r="AL179" s="222"/>
      <c r="AM179" s="117">
        <f>IF(L179="",0,IF(L179&gt;P179,3,IF(L179&lt;P179,0,IF(L179=P179,1))))</f>
        <v>1</v>
      </c>
      <c r="AN179" s="117">
        <f>IF(F179="","",AK179+AL179+AM179)</f>
        <v>2</v>
      </c>
      <c r="AO179" s="105"/>
      <c r="AP179" s="156">
        <f>IF(Q179="","",RANK(Q179,Q178:S180,0))</f>
        <v>2</v>
      </c>
      <c r="AQ179" s="108">
        <f>IF(T179="","",RANK(T179,T178:V180,0))</f>
        <v>2</v>
      </c>
      <c r="AR179" s="133">
        <f>IF(W179="","",RANK(W179,W178:Y180,0))</f>
        <v>1</v>
      </c>
      <c r="AS179" s="108">
        <f>IF(Q179="","",(Q179*2)+T179+(W179*0.1)+(AR179*0.001))</f>
        <v>4.3010000000000002</v>
      </c>
      <c r="AT179" s="133">
        <f>IF(O188&gt;M188,1,IF(O188&lt;M188,0))+IF(M192&gt;O192,1,IF(M192&lt;O192,0))</f>
        <v>0</v>
      </c>
      <c r="AU179" s="194">
        <f>IF(Q179="","",(Q179*2)+T179+(W179*0.1)+(AT179*0.001))</f>
        <v>4.3</v>
      </c>
      <c r="AW179" s="67">
        <v>2</v>
      </c>
      <c r="AX179" s="418" t="str">
        <f>BM31</f>
        <v>久喜東ＦＣ</v>
      </c>
      <c r="AY179" s="419"/>
      <c r="AZ179" s="420"/>
      <c r="BA179" s="24">
        <f>BF178</f>
        <v>0</v>
      </c>
      <c r="BB179" s="24" t="s">
        <v>2</v>
      </c>
      <c r="BC179" s="25">
        <f>BD178</f>
        <v>1</v>
      </c>
      <c r="BD179" s="44"/>
      <c r="BE179" s="45"/>
      <c r="BF179" s="46"/>
      <c r="BG179" s="35">
        <f>IF(BG192="","",BG192)</f>
        <v>0</v>
      </c>
      <c r="BH179" s="24"/>
      <c r="BI179" s="24" t="s">
        <v>2</v>
      </c>
      <c r="BJ179" s="24"/>
      <c r="BK179" s="24">
        <f>IF(BK192="","",BK192)</f>
        <v>1</v>
      </c>
      <c r="BL179" s="421">
        <f>CI179</f>
        <v>0</v>
      </c>
      <c r="BM179" s="347"/>
      <c r="BN179" s="347"/>
      <c r="BO179" s="317">
        <f>IF(BA179="","",((BA179+BG179)-(BC179+BK179)))</f>
        <v>-2</v>
      </c>
      <c r="BP179" s="317"/>
      <c r="BQ179" s="317"/>
      <c r="BR179" s="317">
        <f>IF(BA179="","",(BA179+BG179))</f>
        <v>0</v>
      </c>
      <c r="BS179" s="317"/>
      <c r="BT179" s="318"/>
      <c r="BU179" s="346">
        <f>IF(CP179="","",RANK(CP179,CP178:CP180,0))</f>
        <v>3</v>
      </c>
      <c r="BV179" s="347"/>
      <c r="BW179" s="348"/>
      <c r="BX179" s="5"/>
      <c r="BY179" s="91" t="s">
        <v>80</v>
      </c>
      <c r="BZ179" s="303" t="str">
        <f>IF(CJ202="","",INDEX($CH202:$CH207,MATCH(CD179,$CJ202:$CJ207,0),1))</f>
        <v>木崎ＳＳＳ</v>
      </c>
      <c r="CA179" s="303"/>
      <c r="CB179" s="303"/>
      <c r="CD179" s="172">
        <v>1</v>
      </c>
      <c r="CE179" s="116">
        <v>2</v>
      </c>
      <c r="CF179" s="109">
        <f>IF(BA179="",0,IF(BA179&gt;BC179,3,IF(BA179&lt;BC179,0,IF(BA179=BC179,1))))</f>
        <v>0</v>
      </c>
      <c r="CG179" s="222"/>
      <c r="CH179" s="117">
        <f>IF(BG179="",0,IF(BG179&gt;BK179,3,IF(BG179&lt;BK179,0,IF(BG179=BK179,1))))</f>
        <v>0</v>
      </c>
      <c r="CI179" s="117">
        <f>IF(BA179="","",CF179+CG179+CH179)</f>
        <v>0</v>
      </c>
      <c r="CJ179" s="105"/>
      <c r="CK179" s="156">
        <f>IF(BL179="","",RANK(BL179,BL178:BN180,0))</f>
        <v>3</v>
      </c>
      <c r="CL179" s="108">
        <f>IF(BO179="","",RANK(BO179,BO178:BQ180,0))</f>
        <v>3</v>
      </c>
      <c r="CM179" s="133">
        <f>IF(BR179="","",RANK(BR179,BR178:BT180,0))</f>
        <v>3</v>
      </c>
      <c r="CN179" s="108">
        <f>IF(BL179="","",(BL179*2)+BO179+(BR179*0.1)+(CM179*0.001))</f>
        <v>-1.9970000000000001</v>
      </c>
      <c r="CO179" s="133">
        <f>IF(BJ188&gt;BH188,1,IF(BJ188&lt;BH188,0))+IF(BH192&gt;BJ192,1,IF(BH192&lt;BJ192,0))</f>
        <v>0</v>
      </c>
      <c r="CP179" s="194">
        <f>IF(BL179="","",(BL179*2)+BO179+(BR179*0.1)+(CO179*0.001))</f>
        <v>-2</v>
      </c>
    </row>
    <row r="180" spans="2:94" ht="21.75" customHeight="1" thickBot="1" x14ac:dyDescent="0.2">
      <c r="B180" s="68">
        <v>3</v>
      </c>
      <c r="C180" s="365" t="str">
        <f>R32</f>
        <v>小名浜FC</v>
      </c>
      <c r="D180" s="366"/>
      <c r="E180" s="367"/>
      <c r="F180" s="26">
        <f>P178</f>
        <v>0</v>
      </c>
      <c r="G180" s="26" t="s">
        <v>2</v>
      </c>
      <c r="H180" s="27">
        <f>L178</f>
        <v>1</v>
      </c>
      <c r="I180" s="28">
        <f>P179</f>
        <v>2</v>
      </c>
      <c r="J180" s="26" t="s">
        <v>2</v>
      </c>
      <c r="K180" s="27">
        <f>L179</f>
        <v>2</v>
      </c>
      <c r="L180" s="47"/>
      <c r="M180" s="48"/>
      <c r="N180" s="48"/>
      <c r="O180" s="48"/>
      <c r="P180" s="48"/>
      <c r="Q180" s="368">
        <f>AN180</f>
        <v>1</v>
      </c>
      <c r="R180" s="305"/>
      <c r="S180" s="305"/>
      <c r="T180" s="320">
        <f>IF(F180="","",((F180+I180)-(H180+K180)))</f>
        <v>-1</v>
      </c>
      <c r="U180" s="320"/>
      <c r="V180" s="320"/>
      <c r="W180" s="320">
        <f>IF(F180="","",(F180+I180))</f>
        <v>2</v>
      </c>
      <c r="X180" s="320"/>
      <c r="Y180" s="321"/>
      <c r="Z180" s="304">
        <f>IF(AU180="","",RANK(AU180,AU178:AU180,0))</f>
        <v>3</v>
      </c>
      <c r="AA180" s="305"/>
      <c r="AB180" s="306"/>
      <c r="AC180" s="5"/>
      <c r="AD180" s="91" t="s">
        <v>69</v>
      </c>
      <c r="AE180" s="342" t="str">
        <f>IF(AO202="","",INDEX($AM202:$AM207,MATCH(AI180,$AO202:$AO207,0),1))</f>
        <v>バジェルボ・ブルサン</v>
      </c>
      <c r="AF180" s="343"/>
      <c r="AG180" s="344"/>
      <c r="AH180" s="96"/>
      <c r="AI180" s="172">
        <v>2</v>
      </c>
      <c r="AJ180" s="118">
        <v>3</v>
      </c>
      <c r="AK180" s="107">
        <f>IF(F180="",0,IF(F180&gt;H180,3,IF(F180&lt;H180,0,IF(F180=H180,1))))</f>
        <v>0</v>
      </c>
      <c r="AL180" s="119">
        <f>IF(I180="",0,IF(I180&gt;K180,3,IF(I180&lt;K180,0,IF(I180=K180,1))))</f>
        <v>1</v>
      </c>
      <c r="AM180" s="223"/>
      <c r="AN180" s="120">
        <f>IF(F180="","",AK180+AL180+AM180)</f>
        <v>1</v>
      </c>
      <c r="AO180" s="105"/>
      <c r="AP180" s="195">
        <f>IF(Q180="","",RANK(Q180,Q178:S180,0))</f>
        <v>3</v>
      </c>
      <c r="AQ180" s="119">
        <f>IF(T180="","",RANK(T180,T178:V180,0))</f>
        <v>3</v>
      </c>
      <c r="AR180" s="123">
        <f>IF(W180="","",RANK(W180,W178:Y180,0))</f>
        <v>2</v>
      </c>
      <c r="AS180" s="119">
        <f>IF(Q180="","",(Q180*2)+T180+(W180*0.1)+(AR180*0.001))</f>
        <v>1.202</v>
      </c>
      <c r="AT180" s="123">
        <f>IF(O190&gt;M190,1,IF(O190&lt;M190,0))+IF(O192&gt;M192,1,IF(O192&lt;M192,0))</f>
        <v>0</v>
      </c>
      <c r="AU180" s="196">
        <f>IF(Q180="","",(Q180*2)+T180+(W180*0.1)+(AT180*0.001))</f>
        <v>1.2</v>
      </c>
      <c r="AW180" s="68">
        <v>3</v>
      </c>
      <c r="AX180" s="365" t="str">
        <f>BM32</f>
        <v>野原グランディオス</v>
      </c>
      <c r="AY180" s="366"/>
      <c r="AZ180" s="367"/>
      <c r="BA180" s="26">
        <f>BK178</f>
        <v>1</v>
      </c>
      <c r="BB180" s="26" t="s">
        <v>2</v>
      </c>
      <c r="BC180" s="27">
        <f>BG178</f>
        <v>3</v>
      </c>
      <c r="BD180" s="28">
        <f>BK179</f>
        <v>1</v>
      </c>
      <c r="BE180" s="26" t="s">
        <v>2</v>
      </c>
      <c r="BF180" s="27">
        <f>BG179</f>
        <v>0</v>
      </c>
      <c r="BG180" s="47"/>
      <c r="BH180" s="48"/>
      <c r="BI180" s="48"/>
      <c r="BJ180" s="48"/>
      <c r="BK180" s="48"/>
      <c r="BL180" s="368">
        <f>CI180</f>
        <v>3</v>
      </c>
      <c r="BM180" s="305"/>
      <c r="BN180" s="305"/>
      <c r="BO180" s="320">
        <f>IF(BA180="","",((BA180+BD180)-(BC180+BF180)))</f>
        <v>-1</v>
      </c>
      <c r="BP180" s="320"/>
      <c r="BQ180" s="320"/>
      <c r="BR180" s="320">
        <f>IF(BA180="","",(BA180+BD180))</f>
        <v>2</v>
      </c>
      <c r="BS180" s="320"/>
      <c r="BT180" s="321"/>
      <c r="BU180" s="304">
        <f>IF(CP180="","",RANK(CP180,CP178:CP180,0))</f>
        <v>2</v>
      </c>
      <c r="BV180" s="305"/>
      <c r="BW180" s="306"/>
      <c r="BX180" s="5"/>
      <c r="BY180" s="91" t="s">
        <v>69</v>
      </c>
      <c r="BZ180" s="342" t="str">
        <f>IF(CJ202="","",INDEX($CH202:$CH207,MATCH(CD180,$CJ202:$CJ207,0),1))</f>
        <v>アステルFC</v>
      </c>
      <c r="CA180" s="343"/>
      <c r="CB180" s="344"/>
      <c r="CD180" s="172">
        <v>2</v>
      </c>
      <c r="CE180" s="118">
        <v>3</v>
      </c>
      <c r="CF180" s="107">
        <f>IF(BA180="",0,IF(BA180&gt;BC180,3,IF(BA180&lt;BC180,0,IF(BA180=BC180,1))))</f>
        <v>0</v>
      </c>
      <c r="CG180" s="119">
        <f>IF(BD180="",0,IF(BD180&gt;BF180,3,IF(BD180&lt;BF180,0,IF(BD180=BF180,1))))</f>
        <v>3</v>
      </c>
      <c r="CH180" s="223"/>
      <c r="CI180" s="120">
        <f>IF(BA180="","",CF180+CG180+CH180)</f>
        <v>3</v>
      </c>
      <c r="CJ180" s="105"/>
      <c r="CK180" s="195">
        <f>IF(BL180="","",RANK(BL180,BL178:BN180,0))</f>
        <v>2</v>
      </c>
      <c r="CL180" s="119">
        <f>IF(BO180="","",RANK(BO180,BO178:BQ180,0))</f>
        <v>2</v>
      </c>
      <c r="CM180" s="123">
        <f>IF(BR180="","",RANK(BR180,BR178:BT180,0))</f>
        <v>2</v>
      </c>
      <c r="CN180" s="119">
        <f>IF(BL180="","",(BL180*2)+BO180+(BR180*0.1)+(CM180*0.001))</f>
        <v>5.202</v>
      </c>
      <c r="CO180" s="123">
        <f>IF(BJ190&gt;BH190,1,IF(BJ190&lt;BH190,0))+IF(BJ192&gt;BH192,1,IF(BJ192&lt;BH192,0))</f>
        <v>0</v>
      </c>
      <c r="CP180" s="196">
        <f>IF(BL180="","",(BL180*2)+BO180+(BR180*0.1)+(CO180*0.001))</f>
        <v>5.2</v>
      </c>
    </row>
    <row r="181" spans="2:94" ht="21.75" customHeight="1" thickBot="1" x14ac:dyDescent="0.2">
      <c r="B181" s="62"/>
      <c r="C181" s="62"/>
      <c r="D181" s="62"/>
      <c r="E181" s="69"/>
      <c r="F181" s="69"/>
      <c r="G181" s="69"/>
      <c r="H181" s="69"/>
      <c r="I181" s="69"/>
      <c r="J181" s="69"/>
      <c r="K181" s="69"/>
      <c r="L181" s="69"/>
      <c r="M181" s="69"/>
      <c r="N181" s="69"/>
      <c r="O181" s="69"/>
      <c r="P181" s="69"/>
      <c r="Q181" s="74"/>
      <c r="R181" s="74"/>
      <c r="S181" s="74"/>
      <c r="T181" s="74"/>
      <c r="U181" s="74"/>
      <c r="V181" s="74"/>
      <c r="W181" s="74"/>
      <c r="X181" s="74"/>
      <c r="Y181" s="74"/>
      <c r="Z181" s="74"/>
      <c r="AA181" s="74"/>
      <c r="AB181" s="74"/>
      <c r="AC181" s="5"/>
      <c r="AD181" s="91" t="s">
        <v>70</v>
      </c>
      <c r="AE181" s="303" t="str">
        <f>IF(AO202="","",INDEX($AM202:$AM207,MATCH(AI181,$AO202:$AO207,0),1))</f>
        <v>中丸ＳＳＳ</v>
      </c>
      <c r="AF181" s="303"/>
      <c r="AG181" s="303"/>
      <c r="AH181" s="96"/>
      <c r="AI181" s="172">
        <v>3</v>
      </c>
      <c r="AJ181" s="104"/>
      <c r="AK181" s="104"/>
      <c r="AL181" s="104"/>
      <c r="AM181" s="104"/>
      <c r="AN181" s="104"/>
      <c r="AO181" s="104"/>
      <c r="AP181" s="146"/>
      <c r="AQ181" s="104"/>
      <c r="AR181" s="104"/>
      <c r="AS181" s="104"/>
      <c r="AT181" s="104"/>
      <c r="AU181" s="197"/>
      <c r="AW181" s="62"/>
      <c r="AX181" s="62"/>
      <c r="AY181" s="62"/>
      <c r="AZ181" s="69"/>
      <c r="BA181" s="69"/>
      <c r="BB181" s="69"/>
      <c r="BC181" s="69"/>
      <c r="BD181" s="69"/>
      <c r="BE181" s="69"/>
      <c r="BF181" s="69"/>
      <c r="BG181" s="69"/>
      <c r="BH181" s="69"/>
      <c r="BI181" s="69"/>
      <c r="BJ181" s="69"/>
      <c r="BK181" s="69"/>
      <c r="BL181" s="74"/>
      <c r="BM181" s="74"/>
      <c r="BN181" s="74"/>
      <c r="BO181" s="74"/>
      <c r="BP181" s="74"/>
      <c r="BQ181" s="74"/>
      <c r="BR181" s="74"/>
      <c r="BS181" s="74"/>
      <c r="BT181" s="74"/>
      <c r="BU181" s="74"/>
      <c r="BV181" s="74"/>
      <c r="BW181" s="74"/>
      <c r="BX181" s="5"/>
      <c r="BY181" s="91" t="s">
        <v>70</v>
      </c>
      <c r="BZ181" s="303" t="str">
        <f>IF(CJ202="","",INDEX($CH202:$CH207,MATCH(CD181,$CJ202:$CJ207,0),1))</f>
        <v>ＦＣアネーロ</v>
      </c>
      <c r="CA181" s="303"/>
      <c r="CB181" s="303"/>
      <c r="CD181" s="172">
        <v>3</v>
      </c>
      <c r="CE181" s="104"/>
      <c r="CF181" s="104"/>
      <c r="CG181" s="104"/>
      <c r="CH181" s="104"/>
      <c r="CI181" s="104"/>
      <c r="CJ181" s="104"/>
      <c r="CK181" s="146"/>
      <c r="CL181" s="104"/>
      <c r="CM181" s="104"/>
      <c r="CN181" s="104"/>
      <c r="CO181" s="104"/>
      <c r="CP181" s="197"/>
    </row>
    <row r="182" spans="2:94" ht="21.75" customHeight="1" thickBot="1" x14ac:dyDescent="0.2">
      <c r="B182" s="62"/>
      <c r="C182" s="444" t="s">
        <v>44</v>
      </c>
      <c r="D182" s="445"/>
      <c r="E182" s="446"/>
      <c r="F182" s="401" t="str">
        <f>C183</f>
        <v>卯の花SC</v>
      </c>
      <c r="G182" s="402"/>
      <c r="H182" s="402"/>
      <c r="I182" s="402" t="str">
        <f>C184</f>
        <v>木崎ＳＳＳ</v>
      </c>
      <c r="J182" s="402"/>
      <c r="K182" s="402"/>
      <c r="L182" s="402" t="str">
        <f>C185</f>
        <v>飯塚少年ＳＣ</v>
      </c>
      <c r="M182" s="402"/>
      <c r="N182" s="402"/>
      <c r="O182" s="443"/>
      <c r="P182" s="443"/>
      <c r="Q182" s="448" t="s">
        <v>8</v>
      </c>
      <c r="R182" s="375"/>
      <c r="S182" s="375"/>
      <c r="T182" s="375" t="s">
        <v>9</v>
      </c>
      <c r="U182" s="375"/>
      <c r="V182" s="375"/>
      <c r="W182" s="375" t="s">
        <v>10</v>
      </c>
      <c r="X182" s="375"/>
      <c r="Y182" s="376"/>
      <c r="Z182" s="374" t="s">
        <v>11</v>
      </c>
      <c r="AA182" s="375"/>
      <c r="AB182" s="376"/>
      <c r="AC182" s="5"/>
      <c r="AD182" s="91" t="s">
        <v>71</v>
      </c>
      <c r="AE182" s="303" t="str">
        <f>IF(AO202="","",INDEX($AM202:$AM207,MATCH(AI182,$AO202:$AO207,0),1))</f>
        <v>木崎ＳＳＳ</v>
      </c>
      <c r="AF182" s="303"/>
      <c r="AG182" s="303"/>
      <c r="AH182" s="96"/>
      <c r="AI182" s="172">
        <v>4</v>
      </c>
      <c r="AJ182" s="121" t="s">
        <v>106</v>
      </c>
      <c r="AK182" s="111">
        <v>1</v>
      </c>
      <c r="AL182" s="112">
        <v>2</v>
      </c>
      <c r="AM182" s="113">
        <v>3</v>
      </c>
      <c r="AN182" s="113" t="s">
        <v>97</v>
      </c>
      <c r="AO182" s="122"/>
      <c r="AP182" s="186" t="s">
        <v>102</v>
      </c>
      <c r="AQ182" s="187" t="s">
        <v>103</v>
      </c>
      <c r="AR182" s="188" t="s">
        <v>104</v>
      </c>
      <c r="AS182" s="187" t="s">
        <v>119</v>
      </c>
      <c r="AT182" s="188" t="s">
        <v>120</v>
      </c>
      <c r="AU182" s="189" t="s">
        <v>105</v>
      </c>
      <c r="AW182" s="62"/>
      <c r="AX182" s="444" t="s">
        <v>44</v>
      </c>
      <c r="AY182" s="445"/>
      <c r="AZ182" s="446"/>
      <c r="BA182" s="401" t="str">
        <f>AX183</f>
        <v>木崎ＳＳＳ</v>
      </c>
      <c r="BB182" s="402"/>
      <c r="BC182" s="402"/>
      <c r="BD182" s="402" t="str">
        <f>AX184</f>
        <v>ＦＣアネーロ</v>
      </c>
      <c r="BE182" s="402"/>
      <c r="BF182" s="402"/>
      <c r="BG182" s="402" t="str">
        <f>AX185</f>
        <v>下館小あしかび</v>
      </c>
      <c r="BH182" s="402"/>
      <c r="BI182" s="402"/>
      <c r="BJ182" s="443"/>
      <c r="BK182" s="443"/>
      <c r="BL182" s="448" t="s">
        <v>8</v>
      </c>
      <c r="BM182" s="375"/>
      <c r="BN182" s="375"/>
      <c r="BO182" s="375" t="s">
        <v>9</v>
      </c>
      <c r="BP182" s="375"/>
      <c r="BQ182" s="375"/>
      <c r="BR182" s="375" t="s">
        <v>10</v>
      </c>
      <c r="BS182" s="375"/>
      <c r="BT182" s="376"/>
      <c r="BU182" s="374" t="s">
        <v>11</v>
      </c>
      <c r="BV182" s="375"/>
      <c r="BW182" s="376"/>
      <c r="BX182" s="5"/>
      <c r="BY182" s="91" t="s">
        <v>71</v>
      </c>
      <c r="BZ182" s="303" t="str">
        <f>IF(CJ202="","",INDEX($CH202:$CH207,MATCH(CD182,$CJ202:$CJ207,0),1))</f>
        <v>野原グランディオス</v>
      </c>
      <c r="CA182" s="303"/>
      <c r="CB182" s="303"/>
      <c r="CD182" s="172">
        <v>4</v>
      </c>
      <c r="CE182" s="121" t="s">
        <v>106</v>
      </c>
      <c r="CF182" s="111">
        <v>1</v>
      </c>
      <c r="CG182" s="112">
        <v>2</v>
      </c>
      <c r="CH182" s="113">
        <v>3</v>
      </c>
      <c r="CI182" s="113" t="s">
        <v>97</v>
      </c>
      <c r="CJ182" s="122"/>
      <c r="CK182" s="186" t="s">
        <v>102</v>
      </c>
      <c r="CL182" s="187" t="s">
        <v>103</v>
      </c>
      <c r="CM182" s="188" t="s">
        <v>104</v>
      </c>
      <c r="CN182" s="187" t="s">
        <v>119</v>
      </c>
      <c r="CO182" s="188" t="s">
        <v>120</v>
      </c>
      <c r="CP182" s="189" t="s">
        <v>105</v>
      </c>
    </row>
    <row r="183" spans="2:94" ht="21.75" customHeight="1" thickTop="1" x14ac:dyDescent="0.15">
      <c r="B183" s="64">
        <v>1</v>
      </c>
      <c r="C183" s="434" t="str">
        <f>R34</f>
        <v>卯の花SC</v>
      </c>
      <c r="D183" s="337"/>
      <c r="E183" s="411"/>
      <c r="F183" s="41"/>
      <c r="G183" s="42"/>
      <c r="H183" s="43"/>
      <c r="I183" s="65">
        <f>IF(L189="","",L189)</f>
        <v>1</v>
      </c>
      <c r="J183" s="38" t="s">
        <v>2</v>
      </c>
      <c r="K183" s="66">
        <f>IF(P189="","",P189)</f>
        <v>2</v>
      </c>
      <c r="L183" s="65">
        <f>IF(L191="","",L191)</f>
        <v>0</v>
      </c>
      <c r="M183" s="38"/>
      <c r="N183" s="38" t="s">
        <v>2</v>
      </c>
      <c r="O183" s="38"/>
      <c r="P183" s="38">
        <f>IF(P191="","",P191)</f>
        <v>2</v>
      </c>
      <c r="Q183" s="345">
        <f>AN183</f>
        <v>0</v>
      </c>
      <c r="R183" s="323"/>
      <c r="S183" s="323"/>
      <c r="T183" s="337">
        <f>IF(I183="","",((I183+L183)-(K183+P183)))</f>
        <v>-3</v>
      </c>
      <c r="U183" s="337"/>
      <c r="V183" s="337"/>
      <c r="W183" s="337">
        <f>IF(I183="","",(I183+L183))</f>
        <v>1</v>
      </c>
      <c r="X183" s="337"/>
      <c r="Y183" s="411"/>
      <c r="Z183" s="322">
        <f>IF(AU183="","",RANK(AU183,AU183:AU185,0))</f>
        <v>3</v>
      </c>
      <c r="AA183" s="323"/>
      <c r="AB183" s="324"/>
      <c r="AC183" s="5"/>
      <c r="AD183" s="91" t="s">
        <v>72</v>
      </c>
      <c r="AE183" s="303" t="str">
        <f>IF(AO202="","",INDEX($AM202:$AM207,MATCH(AI183,$AO202:$AO207,0),1))</f>
        <v>小名浜FC</v>
      </c>
      <c r="AF183" s="303"/>
      <c r="AG183" s="303"/>
      <c r="AH183" s="96"/>
      <c r="AI183" s="172">
        <v>5</v>
      </c>
      <c r="AJ183" s="114">
        <v>1</v>
      </c>
      <c r="AK183" s="221"/>
      <c r="AL183" s="110">
        <f>IF(I183="",0,IF(I183&gt;K183,3,IF(I183&lt;K183,0,IF(I183=K183,1))))</f>
        <v>0</v>
      </c>
      <c r="AM183" s="115">
        <f>IF(L183="",0,IF(L183&gt;P183,3,IF(L183&lt;P183,0,IF(L183=P183,1,""))))</f>
        <v>0</v>
      </c>
      <c r="AN183" s="115">
        <f>IF(I183="","",AK183+AL183+AM183)</f>
        <v>0</v>
      </c>
      <c r="AO183" s="105"/>
      <c r="AP183" s="190">
        <f>IF(Q183="","",RANK(Q183,Q183:S185,0))</f>
        <v>3</v>
      </c>
      <c r="AQ183" s="191">
        <f>IF(T183="","",RANK(T183,T183:V185,0))</f>
        <v>3</v>
      </c>
      <c r="AR183" s="192">
        <f>IF(W183="","",RANK(W183,W183:Y185,0))</f>
        <v>3</v>
      </c>
      <c r="AS183" s="191">
        <f>IF(Q183="","",(Q183*2)+T183+(W183*0.1)+(AR183*0.001))</f>
        <v>-2.8969999999999998</v>
      </c>
      <c r="AT183" s="192">
        <f>IF(M189&gt;O189,1,IF(M189&lt;O189,0))+IF(M191&gt;O191,1,IF(M191&lt;O191,0))</f>
        <v>0</v>
      </c>
      <c r="AU183" s="193">
        <f>IF(Q183="","",(Q183*2)+T183+(W183*0.1)+(AT183*0.001))</f>
        <v>-2.9</v>
      </c>
      <c r="AW183" s="64">
        <v>1</v>
      </c>
      <c r="AX183" s="434" t="str">
        <f>BM34</f>
        <v>木崎ＳＳＳ</v>
      </c>
      <c r="AY183" s="337"/>
      <c r="AZ183" s="411"/>
      <c r="BA183" s="41"/>
      <c r="BB183" s="42"/>
      <c r="BC183" s="43"/>
      <c r="BD183" s="65">
        <f>IF(BG189="","",BG189)</f>
        <v>3</v>
      </c>
      <c r="BE183" s="38" t="s">
        <v>2</v>
      </c>
      <c r="BF183" s="66">
        <f>IF(BK189="","",BK189)</f>
        <v>0</v>
      </c>
      <c r="BG183" s="65">
        <f>IF(BG191="","",BG191)</f>
        <v>2</v>
      </c>
      <c r="BH183" s="38"/>
      <c r="BI183" s="38" t="s">
        <v>2</v>
      </c>
      <c r="BJ183" s="38"/>
      <c r="BK183" s="38">
        <f>IF(BK191="","",BK191)</f>
        <v>0</v>
      </c>
      <c r="BL183" s="408">
        <f>CI183</f>
        <v>6</v>
      </c>
      <c r="BM183" s="409"/>
      <c r="BN183" s="409"/>
      <c r="BO183" s="337">
        <f>IF(BD183="","",((BD183+BG183)-(BF183+BK183)))</f>
        <v>5</v>
      </c>
      <c r="BP183" s="337"/>
      <c r="BQ183" s="337"/>
      <c r="BR183" s="337">
        <f>IF(BD183="","",(BD183+BG183))</f>
        <v>5</v>
      </c>
      <c r="BS183" s="337"/>
      <c r="BT183" s="411"/>
      <c r="BU183" s="322">
        <f>IF(CP183="","",RANK(CP183,CP183:CP185,0))</f>
        <v>1</v>
      </c>
      <c r="BV183" s="323"/>
      <c r="BW183" s="324"/>
      <c r="BX183" s="5"/>
      <c r="BY183" s="91" t="s">
        <v>72</v>
      </c>
      <c r="BZ183" s="303" t="str">
        <f>IF(CJ202="","",INDEX($CH202:$CH207,MATCH(CD183,$CJ202:$CJ207,0),1))</f>
        <v>久喜東ＦＣ</v>
      </c>
      <c r="CA183" s="303"/>
      <c r="CB183" s="303"/>
      <c r="CD183" s="172">
        <v>5</v>
      </c>
      <c r="CE183" s="114">
        <v>1</v>
      </c>
      <c r="CF183" s="221"/>
      <c r="CG183" s="110">
        <f>IF(BD183="",0,IF(BD183&gt;BF183,3,IF(BD183&lt;BF183,0,IF(BD183=BF183,1))))</f>
        <v>3</v>
      </c>
      <c r="CH183" s="115">
        <f>IF(BG183="",0,IF(BG183&gt;BK183,3,IF(BG183&lt;BK183,0,IF(BG183=BK183,1,""))))</f>
        <v>3</v>
      </c>
      <c r="CI183" s="115">
        <f>IF(BD183="","",CF183+CG183+CH183)</f>
        <v>6</v>
      </c>
      <c r="CJ183" s="105"/>
      <c r="CK183" s="190">
        <f>IF(BL183="","",RANK(BL183,BL183:BN185,0))</f>
        <v>1</v>
      </c>
      <c r="CL183" s="191">
        <f>IF(BO183="","",RANK(BO183,BO183:BQ185,0))</f>
        <v>1</v>
      </c>
      <c r="CM183" s="192">
        <f>IF(BR183="","",RANK(BR183,BR183:BT185,0))</f>
        <v>1</v>
      </c>
      <c r="CN183" s="191">
        <f>IF(BL183="","",(BL183*2)+BO183+(BR183*0.1)+(CM183*0.001))</f>
        <v>17.501000000000001</v>
      </c>
      <c r="CO183" s="192">
        <f>IF(BH189&gt;BJ189,1,IF(BH189&lt;BJ189,0))+IF(BH191&gt;BJ191,1,IF(BH191&lt;BJ191,0))</f>
        <v>0</v>
      </c>
      <c r="CP183" s="193">
        <f>IF(BL183="","",(BL183*2)+BO183+(BR183*0.1)+(CO183*0.001))</f>
        <v>17.5</v>
      </c>
    </row>
    <row r="184" spans="2:94" ht="21.75" customHeight="1" x14ac:dyDescent="0.15">
      <c r="B184" s="67">
        <v>2</v>
      </c>
      <c r="C184" s="418" t="str">
        <f>R35</f>
        <v>木崎ＳＳＳ</v>
      </c>
      <c r="D184" s="419"/>
      <c r="E184" s="420"/>
      <c r="F184" s="29">
        <f>K183</f>
        <v>2</v>
      </c>
      <c r="G184" s="29" t="s">
        <v>2</v>
      </c>
      <c r="H184" s="30">
        <f>I183</f>
        <v>1</v>
      </c>
      <c r="I184" s="44"/>
      <c r="J184" s="45"/>
      <c r="K184" s="46"/>
      <c r="L184" s="35">
        <f>IF(L193="","",L193)</f>
        <v>0</v>
      </c>
      <c r="M184" s="24"/>
      <c r="N184" s="24" t="s">
        <v>2</v>
      </c>
      <c r="O184" s="24"/>
      <c r="P184" s="24">
        <f>IF(P193="","",P193)</f>
        <v>3</v>
      </c>
      <c r="Q184" s="421">
        <f>AN184</f>
        <v>3</v>
      </c>
      <c r="R184" s="347"/>
      <c r="S184" s="347"/>
      <c r="T184" s="317">
        <f>IF(F184="","",((F184+L184)-(H184+P184)))</f>
        <v>-2</v>
      </c>
      <c r="U184" s="317"/>
      <c r="V184" s="317"/>
      <c r="W184" s="317">
        <f>IF(F184="","",(F184+L184))</f>
        <v>2</v>
      </c>
      <c r="X184" s="317"/>
      <c r="Y184" s="318"/>
      <c r="Z184" s="346">
        <f>IF(AU184="","",RANK(AU184,AU183:AU185,0))</f>
        <v>2</v>
      </c>
      <c r="AA184" s="347"/>
      <c r="AB184" s="348"/>
      <c r="AC184" s="5"/>
      <c r="AD184" s="91" t="s">
        <v>73</v>
      </c>
      <c r="AE184" s="303" t="str">
        <f>IF(AO202="","",INDEX($AM202:$AM207,MATCH(AI184,$AO202:$AO207,0),1))</f>
        <v>卯の花SC</v>
      </c>
      <c r="AF184" s="303"/>
      <c r="AG184" s="303"/>
      <c r="AH184" s="96"/>
      <c r="AI184" s="172">
        <v>6</v>
      </c>
      <c r="AJ184" s="116">
        <v>2</v>
      </c>
      <c r="AK184" s="109">
        <f>IF(F184="",0,IF(F184&gt;H184,3,IF(F184&lt;H184,0,IF(F184=H184,1))))</f>
        <v>3</v>
      </c>
      <c r="AL184" s="222"/>
      <c r="AM184" s="117">
        <f>IF(L184="",0,IF(L184&gt;P184,3,IF(L184&lt;P184,0,IF(L184=P184,1))))</f>
        <v>0</v>
      </c>
      <c r="AN184" s="117">
        <f>IF(F184="","",AK184+AL184+AM184)</f>
        <v>3</v>
      </c>
      <c r="AO184" s="105"/>
      <c r="AP184" s="156">
        <f>IF(Q184="","",RANK(Q184,Q183:S185,0))</f>
        <v>2</v>
      </c>
      <c r="AQ184" s="108">
        <f>IF(T184="","",RANK(T184,T183:V185,0))</f>
        <v>2</v>
      </c>
      <c r="AR184" s="133">
        <f>IF(W184="","",RANK(W184,W183:Y185,0))</f>
        <v>2</v>
      </c>
      <c r="AS184" s="108">
        <f>IF(Q184="","",(Q184*2)+T184+(W184*0.1)+(AR184*0.001))</f>
        <v>4.202</v>
      </c>
      <c r="AT184" s="133">
        <f>IF(O189&gt;M189,1,IF(O189&lt;M189,0))+IF(M193&gt;O193,1,IF(M193&lt;O193,0))</f>
        <v>0</v>
      </c>
      <c r="AU184" s="194">
        <f>IF(Q184="","",(Q184*2)+T184+(W184*0.1)+(AT184*0.001))</f>
        <v>4.2</v>
      </c>
      <c r="AW184" s="67">
        <v>2</v>
      </c>
      <c r="AX184" s="418" t="str">
        <f>BM35</f>
        <v>ＦＣアネーロ</v>
      </c>
      <c r="AY184" s="419"/>
      <c r="AZ184" s="420"/>
      <c r="BA184" s="29">
        <f>BF183</f>
        <v>0</v>
      </c>
      <c r="BB184" s="29" t="s">
        <v>2</v>
      </c>
      <c r="BC184" s="30">
        <f>BD183</f>
        <v>3</v>
      </c>
      <c r="BD184" s="44"/>
      <c r="BE184" s="45"/>
      <c r="BF184" s="46"/>
      <c r="BG184" s="35">
        <f>IF(BG193="","",BG193)</f>
        <v>3</v>
      </c>
      <c r="BH184" s="24"/>
      <c r="BI184" s="24" t="s">
        <v>2</v>
      </c>
      <c r="BJ184" s="24"/>
      <c r="BK184" s="24">
        <f>IF(BK193="","",BK193)</f>
        <v>0</v>
      </c>
      <c r="BL184" s="421">
        <f>CI184</f>
        <v>3</v>
      </c>
      <c r="BM184" s="347"/>
      <c r="BN184" s="347"/>
      <c r="BO184" s="317">
        <f>IF(BA184="","",((BA184+BG184)-(BC184+BK184)))</f>
        <v>0</v>
      </c>
      <c r="BP184" s="317"/>
      <c r="BQ184" s="317"/>
      <c r="BR184" s="317">
        <f>IF(BA184="","",(BA184+BG184))</f>
        <v>3</v>
      </c>
      <c r="BS184" s="317"/>
      <c r="BT184" s="318"/>
      <c r="BU184" s="346">
        <f>IF(CP184="","",RANK(CP184,CP183:CP185,0))</f>
        <v>2</v>
      </c>
      <c r="BV184" s="347"/>
      <c r="BW184" s="348"/>
      <c r="BX184" s="5"/>
      <c r="BY184" s="91" t="s">
        <v>73</v>
      </c>
      <c r="BZ184" s="303" t="str">
        <f>IF(CJ202="","",INDEX($CH202:$CH207,MATCH(CD184,$CJ202:$CJ207,0),1))</f>
        <v>下館小あしかび</v>
      </c>
      <c r="CA184" s="303"/>
      <c r="CB184" s="303"/>
      <c r="CD184" s="172">
        <v>6</v>
      </c>
      <c r="CE184" s="116">
        <v>2</v>
      </c>
      <c r="CF184" s="109">
        <f>IF(BA184="",0,IF(BA184&gt;BC184,3,IF(BA184&lt;BC184,0,IF(BA184=BC184,1))))</f>
        <v>0</v>
      </c>
      <c r="CG184" s="222"/>
      <c r="CH184" s="117">
        <f>IF(BG184="",0,IF(BG184&gt;BK184,3,IF(BG184&lt;BK184,0,IF(BG184=BK184,1))))</f>
        <v>3</v>
      </c>
      <c r="CI184" s="117">
        <f>IF(BA184="","",CF184+CG184+CH184)</f>
        <v>3</v>
      </c>
      <c r="CJ184" s="105"/>
      <c r="CK184" s="156">
        <f>IF(BL184="","",RANK(BL184,BL183:BN185,0))</f>
        <v>2</v>
      </c>
      <c r="CL184" s="108">
        <f>IF(BO184="","",RANK(BO184,BO183:BQ185,0))</f>
        <v>2</v>
      </c>
      <c r="CM184" s="133">
        <f>IF(BR184="","",RANK(BR184,BR183:BT185,0))</f>
        <v>2</v>
      </c>
      <c r="CN184" s="108">
        <f>IF(BL184="","",(BL184*2)+BO184+(BR184*0.1)+(CM184*0.001))</f>
        <v>6.3019999999999996</v>
      </c>
      <c r="CO184" s="133">
        <f>IF(BJ189&gt;BH189,1,IF(BJ189&lt;BH189,0))+IF(BH193&gt;BJ193,1,IF(BH193&lt;BJ193,0))</f>
        <v>0</v>
      </c>
      <c r="CP184" s="194">
        <f>IF(BL184="","",(BL184*2)+BO184+(BR184*0.1)+(CO184*0.001))</f>
        <v>6.3</v>
      </c>
    </row>
    <row r="185" spans="2:94" ht="21.75" customHeight="1" thickBot="1" x14ac:dyDescent="0.2">
      <c r="B185" s="68">
        <v>3</v>
      </c>
      <c r="C185" s="365" t="str">
        <f>R36</f>
        <v>飯塚少年ＳＣ</v>
      </c>
      <c r="D185" s="366"/>
      <c r="E185" s="367"/>
      <c r="F185" s="31">
        <f>P183</f>
        <v>2</v>
      </c>
      <c r="G185" s="31" t="s">
        <v>2</v>
      </c>
      <c r="H185" s="32">
        <f>L183</f>
        <v>0</v>
      </c>
      <c r="I185" s="33">
        <f>P184</f>
        <v>3</v>
      </c>
      <c r="J185" s="31" t="s">
        <v>2</v>
      </c>
      <c r="K185" s="32">
        <f>L184</f>
        <v>0</v>
      </c>
      <c r="L185" s="47"/>
      <c r="M185" s="48"/>
      <c r="N185" s="48"/>
      <c r="O185" s="48"/>
      <c r="P185" s="48"/>
      <c r="Q185" s="368">
        <f>AN185</f>
        <v>6</v>
      </c>
      <c r="R185" s="305"/>
      <c r="S185" s="305"/>
      <c r="T185" s="320">
        <f>IF(F185="","",((F185+I185)-(H185+K185)))</f>
        <v>5</v>
      </c>
      <c r="U185" s="320"/>
      <c r="V185" s="320"/>
      <c r="W185" s="320">
        <f>IF(F185="","",(F185+I185))</f>
        <v>5</v>
      </c>
      <c r="X185" s="320"/>
      <c r="Y185" s="321"/>
      <c r="Z185" s="304">
        <f>IF(AU185="","",RANK(AU185,AU183:AU185,0))</f>
        <v>1</v>
      </c>
      <c r="AA185" s="305"/>
      <c r="AB185" s="306"/>
      <c r="AC185" s="5"/>
      <c r="AD185" s="92"/>
      <c r="AE185" s="92"/>
      <c r="AF185" s="92"/>
      <c r="AG185" s="92"/>
      <c r="AH185" s="92"/>
      <c r="AI185" s="159"/>
      <c r="AJ185" s="118">
        <v>3</v>
      </c>
      <c r="AK185" s="107">
        <f>IF(F185="",0,IF(F185&gt;H185,3,IF(F185&lt;H185,0,IF(F185=H185,1))))</f>
        <v>3</v>
      </c>
      <c r="AL185" s="119">
        <f>IF(I185="",0,IF(I185&gt;K185,3,IF(I185&lt;K185,0,IF(I185=K185,1))))</f>
        <v>3</v>
      </c>
      <c r="AM185" s="223"/>
      <c r="AN185" s="120">
        <f>IF(F185="","",AK185+AL185+AM185)</f>
        <v>6</v>
      </c>
      <c r="AO185" s="105"/>
      <c r="AP185" s="195">
        <f>IF(Q185="","",RANK(Q185,Q183:S185,0))</f>
        <v>1</v>
      </c>
      <c r="AQ185" s="119">
        <f>IF(T185="","",RANK(T185,T183:V185,0))</f>
        <v>1</v>
      </c>
      <c r="AR185" s="123">
        <f>IF(W185="","",RANK(W185,W183:Y185,0))</f>
        <v>1</v>
      </c>
      <c r="AS185" s="119">
        <f>IF(Q185="","",(Q185*2)+T185+(W185*0.1)+(AR185*0.001))</f>
        <v>17.501000000000001</v>
      </c>
      <c r="AT185" s="123">
        <f>IF(O191&gt;M191,1,IF(O191&lt;M191,0))+IF(O193&gt;M193,1,IF(O193&lt;M193,0))</f>
        <v>0</v>
      </c>
      <c r="AU185" s="196">
        <f>IF(Q185="","",(Q185*2)+T185+(W185*0.1)+(AT185*0.001))</f>
        <v>17.5</v>
      </c>
      <c r="AW185" s="68">
        <v>3</v>
      </c>
      <c r="AX185" s="365" t="str">
        <f>BM36</f>
        <v>下館小あしかび</v>
      </c>
      <c r="AY185" s="366"/>
      <c r="AZ185" s="367"/>
      <c r="BA185" s="31">
        <f>BK183</f>
        <v>0</v>
      </c>
      <c r="BB185" s="31" t="s">
        <v>2</v>
      </c>
      <c r="BC185" s="32">
        <f>BG183</f>
        <v>2</v>
      </c>
      <c r="BD185" s="33">
        <f>BK184</f>
        <v>0</v>
      </c>
      <c r="BE185" s="31" t="s">
        <v>2</v>
      </c>
      <c r="BF185" s="32">
        <f>BG184</f>
        <v>3</v>
      </c>
      <c r="BG185" s="47"/>
      <c r="BH185" s="48"/>
      <c r="BI185" s="48"/>
      <c r="BJ185" s="48"/>
      <c r="BK185" s="48"/>
      <c r="BL185" s="368">
        <f>CI185</f>
        <v>0</v>
      </c>
      <c r="BM185" s="305"/>
      <c r="BN185" s="305"/>
      <c r="BO185" s="320">
        <f>IF(BA185="","",((BA185+BD185)-(BC185+BF185)))</f>
        <v>-5</v>
      </c>
      <c r="BP185" s="320"/>
      <c r="BQ185" s="320"/>
      <c r="BR185" s="320">
        <f>IF(BA185="","",(BA185+BD185))</f>
        <v>0</v>
      </c>
      <c r="BS185" s="320"/>
      <c r="BT185" s="321"/>
      <c r="BU185" s="304">
        <f>IF(CP185="","",RANK(CP185,CP183:CP185,0))</f>
        <v>3</v>
      </c>
      <c r="BV185" s="305"/>
      <c r="BW185" s="306"/>
      <c r="BX185" s="5"/>
      <c r="BY185" s="92"/>
      <c r="BZ185" s="92"/>
      <c r="CA185" s="92"/>
      <c r="CB185" s="5"/>
      <c r="CD185" s="159"/>
      <c r="CE185" s="118">
        <v>3</v>
      </c>
      <c r="CF185" s="107">
        <f>IF(BA185="",0,IF(BA185&gt;BC185,3,IF(BA185&lt;BC185,0,IF(BA185=BC185,1))))</f>
        <v>0</v>
      </c>
      <c r="CG185" s="119">
        <f>IF(BD185="",0,IF(BD185&gt;BF185,3,IF(BD185&lt;BF185,0,IF(BD185=BF185,1))))</f>
        <v>0</v>
      </c>
      <c r="CH185" s="223"/>
      <c r="CI185" s="120">
        <f>IF(BA185="","",CF185+CG185+CH185)</f>
        <v>0</v>
      </c>
      <c r="CJ185" s="105"/>
      <c r="CK185" s="195">
        <f>IF(BL185="","",RANK(BL185,BL183:BN185,0))</f>
        <v>3</v>
      </c>
      <c r="CL185" s="119">
        <f>IF(BO185="","",RANK(BO185,BO183:BQ185,0))</f>
        <v>3</v>
      </c>
      <c r="CM185" s="123">
        <f>IF(BR185="","",RANK(BR185,BR183:BT185,0))</f>
        <v>3</v>
      </c>
      <c r="CN185" s="119">
        <f>IF(BL185="","",(BL185*2)+BO185+(BR185*0.1)+(CM185*0.001))</f>
        <v>-4.9969999999999999</v>
      </c>
      <c r="CO185" s="123">
        <f>IF(BJ191&gt;BH191,1,IF(BJ191&lt;BH191,0))+IF(BJ193&gt;BH193,1,IF(BJ193&lt;BH193,0))</f>
        <v>0</v>
      </c>
      <c r="CP185" s="196">
        <f>IF(BL185="","",(BL185*2)+BO185+(BR185*0.1)+(CO185*0.001))</f>
        <v>-5</v>
      </c>
    </row>
    <row r="186" spans="2:94" ht="21.75" customHeight="1" thickBot="1" x14ac:dyDescent="0.2"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  <c r="AA186" s="7"/>
      <c r="AB186" s="7"/>
      <c r="AD186" s="2"/>
      <c r="AE186" s="2"/>
      <c r="AF186" s="2"/>
      <c r="AG186" s="2"/>
      <c r="AH186" s="92"/>
      <c r="AI186" s="159"/>
      <c r="AJ186" s="160"/>
      <c r="AK186" s="160"/>
      <c r="AL186" s="160"/>
      <c r="AM186" s="160"/>
      <c r="AN186" s="160"/>
      <c r="AO186" s="160"/>
      <c r="AP186" s="125"/>
      <c r="AQ186" s="160"/>
      <c r="AR186" s="160"/>
      <c r="AS186" s="160"/>
      <c r="AT186" s="160"/>
      <c r="AU186" s="198"/>
      <c r="AX186" s="7"/>
      <c r="AY186" s="7"/>
      <c r="AZ186" s="7"/>
      <c r="BA186" s="7"/>
      <c r="BB186" s="7"/>
      <c r="BC186" s="7"/>
      <c r="BD186" s="7"/>
      <c r="BE186" s="7"/>
      <c r="BF186" s="7"/>
      <c r="BG186" s="7"/>
      <c r="BH186" s="7"/>
      <c r="BI186" s="7"/>
      <c r="BJ186" s="7"/>
      <c r="BK186" s="7"/>
      <c r="BL186" s="7"/>
      <c r="BM186" s="7"/>
      <c r="BN186" s="7"/>
      <c r="BO186" s="7"/>
      <c r="BP186" s="7"/>
      <c r="BQ186" s="7"/>
      <c r="BR186" s="7"/>
      <c r="BS186" s="7"/>
      <c r="BT186" s="7"/>
      <c r="BU186" s="7"/>
      <c r="BV186" s="7"/>
      <c r="BW186" s="7"/>
      <c r="BY186" s="2"/>
      <c r="BZ186" s="2"/>
      <c r="CA186" s="2"/>
      <c r="CD186" s="159"/>
      <c r="CE186" s="160"/>
      <c r="CF186" s="160"/>
      <c r="CG186" s="160"/>
      <c r="CH186" s="160"/>
      <c r="CI186" s="160"/>
      <c r="CJ186" s="160"/>
      <c r="CK186" s="125"/>
      <c r="CL186" s="160"/>
      <c r="CM186" s="160"/>
      <c r="CN186" s="160"/>
      <c r="CO186" s="160"/>
      <c r="CP186" s="198"/>
    </row>
    <row r="187" spans="2:94" ht="21.75" customHeight="1" thickBot="1" x14ac:dyDescent="0.2">
      <c r="C187" s="16" t="s">
        <v>12</v>
      </c>
      <c r="D187" s="350" t="s">
        <v>13</v>
      </c>
      <c r="E187" s="350"/>
      <c r="F187" s="350"/>
      <c r="G187" s="350"/>
      <c r="H187" s="350"/>
      <c r="I187" s="350" t="s">
        <v>14</v>
      </c>
      <c r="J187" s="350"/>
      <c r="K187" s="350"/>
      <c r="L187" s="350" t="s">
        <v>15</v>
      </c>
      <c r="M187" s="350"/>
      <c r="N187" s="350"/>
      <c r="O187" s="350"/>
      <c r="P187" s="350"/>
      <c r="Q187" s="350" t="s">
        <v>14</v>
      </c>
      <c r="R187" s="350"/>
      <c r="S187" s="363"/>
      <c r="U187" s="349" t="s">
        <v>45</v>
      </c>
      <c r="V187" s="350"/>
      <c r="W187" s="350"/>
      <c r="X187" s="350" t="s">
        <v>46</v>
      </c>
      <c r="Y187" s="350"/>
      <c r="Z187" s="350"/>
      <c r="AA187" s="350" t="s">
        <v>46</v>
      </c>
      <c r="AB187" s="350"/>
      <c r="AC187" s="431"/>
      <c r="AD187" s="426"/>
      <c r="AE187" s="427"/>
      <c r="AF187" s="428"/>
      <c r="AG187" s="6"/>
      <c r="AH187" s="8"/>
      <c r="AI187" s="173"/>
      <c r="AJ187" s="199"/>
      <c r="AK187" s="200"/>
      <c r="AL187" s="200"/>
      <c r="AM187" s="200"/>
      <c r="AN187" s="201"/>
      <c r="AO187" s="105"/>
      <c r="AP187" s="202"/>
      <c r="AQ187" s="200"/>
      <c r="AR187" s="200"/>
      <c r="AS187" s="200"/>
      <c r="AT187" s="201"/>
      <c r="AU187" s="184"/>
      <c r="AX187" s="16" t="s">
        <v>12</v>
      </c>
      <c r="AY187" s="350" t="s">
        <v>13</v>
      </c>
      <c r="AZ187" s="350"/>
      <c r="BA187" s="350"/>
      <c r="BB187" s="350"/>
      <c r="BC187" s="350"/>
      <c r="BD187" s="350" t="s">
        <v>14</v>
      </c>
      <c r="BE187" s="350"/>
      <c r="BF187" s="350"/>
      <c r="BG187" s="350" t="s">
        <v>15</v>
      </c>
      <c r="BH187" s="350"/>
      <c r="BI187" s="350"/>
      <c r="BJ187" s="350"/>
      <c r="BK187" s="350"/>
      <c r="BL187" s="350" t="s">
        <v>14</v>
      </c>
      <c r="BM187" s="350"/>
      <c r="BN187" s="363"/>
      <c r="BP187" s="349" t="s">
        <v>45</v>
      </c>
      <c r="BQ187" s="350"/>
      <c r="BR187" s="350"/>
      <c r="BS187" s="350" t="s">
        <v>46</v>
      </c>
      <c r="BT187" s="350"/>
      <c r="BU187" s="350"/>
      <c r="BV187" s="350" t="s">
        <v>46</v>
      </c>
      <c r="BW187" s="350"/>
      <c r="BX187" s="431"/>
      <c r="BY187" s="426"/>
      <c r="BZ187" s="427"/>
      <c r="CA187" s="428"/>
      <c r="CD187" s="173"/>
      <c r="CE187" s="199"/>
      <c r="CF187" s="200"/>
      <c r="CG187" s="200"/>
      <c r="CH187" s="200"/>
      <c r="CI187" s="201"/>
      <c r="CJ187" s="105"/>
      <c r="CK187" s="202"/>
      <c r="CL187" s="200"/>
      <c r="CM187" s="200"/>
      <c r="CN187" s="200"/>
      <c r="CO187" s="201"/>
      <c r="CP187" s="184"/>
    </row>
    <row r="188" spans="2:94" ht="21.75" customHeight="1" x14ac:dyDescent="0.15">
      <c r="C188" s="11" t="s">
        <v>4</v>
      </c>
      <c r="D188" s="398">
        <v>0.375</v>
      </c>
      <c r="E188" s="399"/>
      <c r="F188" s="17" t="s">
        <v>3</v>
      </c>
      <c r="G188" s="400">
        <v>0.39930555555555558</v>
      </c>
      <c r="H188" s="398"/>
      <c r="I188" s="432" t="str">
        <f>C178</f>
        <v>バジェルボ・ブルサン</v>
      </c>
      <c r="J188" s="432"/>
      <c r="K188" s="432"/>
      <c r="L188" s="264">
        <v>1</v>
      </c>
      <c r="M188" s="245"/>
      <c r="N188" s="38" t="str">
        <f>IF(AS178="","-",IF(AS178=AS179,"PK","-"))</f>
        <v>-</v>
      </c>
      <c r="O188" s="248"/>
      <c r="P188" s="267">
        <v>1</v>
      </c>
      <c r="Q188" s="432" t="str">
        <f>C179</f>
        <v>中丸ＳＳＳ</v>
      </c>
      <c r="R188" s="432"/>
      <c r="S188" s="433"/>
      <c r="U188" s="364" t="str">
        <f>C183</f>
        <v>卯の花SC</v>
      </c>
      <c r="V188" s="307"/>
      <c r="W188" s="307"/>
      <c r="X188" s="307" t="str">
        <f>C184</f>
        <v>木崎ＳＳＳ</v>
      </c>
      <c r="Y188" s="307"/>
      <c r="Z188" s="307"/>
      <c r="AA188" s="307" t="str">
        <f>C185</f>
        <v>飯塚少年ＳＣ</v>
      </c>
      <c r="AB188" s="307"/>
      <c r="AC188" s="308"/>
      <c r="AD188" s="301"/>
      <c r="AE188" s="302"/>
      <c r="AF188" s="302"/>
      <c r="AG188" s="6"/>
      <c r="AH188" s="8"/>
      <c r="AI188" s="173"/>
      <c r="AJ188" s="105"/>
      <c r="AK188" s="105"/>
      <c r="AL188" s="104" t="s">
        <v>111</v>
      </c>
      <c r="AM188" s="105"/>
      <c r="AN188" s="105"/>
      <c r="AO188" s="105"/>
      <c r="AP188" s="125"/>
      <c r="AQ188" s="104" t="s">
        <v>112</v>
      </c>
      <c r="AR188" s="105"/>
      <c r="AS188" s="105"/>
      <c r="AT188" s="105"/>
      <c r="AU188" s="155"/>
      <c r="AX188" s="11" t="s">
        <v>4</v>
      </c>
      <c r="AY188" s="398">
        <v>0.375</v>
      </c>
      <c r="AZ188" s="399"/>
      <c r="BA188" s="17" t="s">
        <v>3</v>
      </c>
      <c r="BB188" s="400">
        <v>0.39930555555555558</v>
      </c>
      <c r="BC188" s="398"/>
      <c r="BD188" s="432" t="str">
        <f>AX178</f>
        <v>アステルFC</v>
      </c>
      <c r="BE188" s="432"/>
      <c r="BF188" s="432"/>
      <c r="BG188" s="281">
        <v>1</v>
      </c>
      <c r="BH188" s="282"/>
      <c r="BI188" s="38" t="str">
        <f>IF(CN178="","-",IF(CN178=CN179,"PK","-"))</f>
        <v>-</v>
      </c>
      <c r="BJ188" s="38"/>
      <c r="BK188" s="277">
        <v>0</v>
      </c>
      <c r="BL188" s="432" t="str">
        <f>AX179</f>
        <v>久喜東ＦＣ</v>
      </c>
      <c r="BM188" s="432"/>
      <c r="BN188" s="433"/>
      <c r="BP188" s="364" t="str">
        <f>AX183</f>
        <v>木崎ＳＳＳ</v>
      </c>
      <c r="BQ188" s="307"/>
      <c r="BR188" s="307"/>
      <c r="BS188" s="307" t="str">
        <f>AX184</f>
        <v>ＦＣアネーロ</v>
      </c>
      <c r="BT188" s="307"/>
      <c r="BU188" s="307"/>
      <c r="BV188" s="307" t="str">
        <f>AX185</f>
        <v>下館小あしかび</v>
      </c>
      <c r="BW188" s="307"/>
      <c r="BX188" s="308"/>
      <c r="BY188" s="301"/>
      <c r="BZ188" s="302"/>
      <c r="CA188" s="302"/>
      <c r="CD188" s="173"/>
      <c r="CE188" s="105"/>
      <c r="CF188" s="105"/>
      <c r="CG188" s="104" t="s">
        <v>111</v>
      </c>
      <c r="CH188" s="105"/>
      <c r="CI188" s="105"/>
      <c r="CJ188" s="105"/>
      <c r="CK188" s="125"/>
      <c r="CL188" s="104" t="s">
        <v>112</v>
      </c>
      <c r="CM188" s="105"/>
      <c r="CN188" s="105"/>
      <c r="CO188" s="105"/>
      <c r="CP188" s="155"/>
    </row>
    <row r="189" spans="2:94" ht="21.75" customHeight="1" x14ac:dyDescent="0.15">
      <c r="C189" s="12" t="s">
        <v>5</v>
      </c>
      <c r="D189" s="294">
        <v>0.40277777777777773</v>
      </c>
      <c r="E189" s="369"/>
      <c r="F189" s="9" t="s">
        <v>3</v>
      </c>
      <c r="G189" s="293">
        <v>0.42708333333333331</v>
      </c>
      <c r="H189" s="294"/>
      <c r="I189" s="296" t="str">
        <f>C183</f>
        <v>卯の花SC</v>
      </c>
      <c r="J189" s="296"/>
      <c r="K189" s="296"/>
      <c r="L189" s="265">
        <v>1</v>
      </c>
      <c r="M189" s="246"/>
      <c r="N189" s="24" t="str">
        <f>IF(AS183="","-",IF(AS183=AS184,"PK","-"))</f>
        <v>-</v>
      </c>
      <c r="O189" s="249"/>
      <c r="P189" s="268">
        <v>2</v>
      </c>
      <c r="Q189" s="296" t="str">
        <f>C184</f>
        <v>木崎ＳＳＳ</v>
      </c>
      <c r="R189" s="296"/>
      <c r="S189" s="395"/>
      <c r="U189" s="377" t="str">
        <f>C178</f>
        <v>バジェルボ・ブルサン</v>
      </c>
      <c r="V189" s="296"/>
      <c r="W189" s="296"/>
      <c r="X189" s="296" t="str">
        <f>C179</f>
        <v>中丸ＳＳＳ</v>
      </c>
      <c r="Y189" s="296"/>
      <c r="Z189" s="296"/>
      <c r="AA189" s="296" t="str">
        <f>C180</f>
        <v>小名浜FC</v>
      </c>
      <c r="AB189" s="296"/>
      <c r="AC189" s="297"/>
      <c r="AD189" s="301"/>
      <c r="AE189" s="302"/>
      <c r="AF189" s="302"/>
      <c r="AG189" s="6"/>
      <c r="AH189" s="8"/>
      <c r="AI189" s="173"/>
      <c r="AJ189" s="105"/>
      <c r="AK189" s="105"/>
      <c r="AL189" s="105"/>
      <c r="AM189" s="105"/>
      <c r="AN189" s="105"/>
      <c r="AO189" s="105"/>
      <c r="AP189" s="125"/>
      <c r="AQ189" s="105"/>
      <c r="AR189" s="105"/>
      <c r="AS189" s="105"/>
      <c r="AT189" s="105"/>
      <c r="AU189" s="155"/>
      <c r="AX189" s="12" t="s">
        <v>5</v>
      </c>
      <c r="AY189" s="294">
        <v>0.40277777777777773</v>
      </c>
      <c r="AZ189" s="369"/>
      <c r="BA189" s="9" t="s">
        <v>3</v>
      </c>
      <c r="BB189" s="293">
        <v>0.42708333333333331</v>
      </c>
      <c r="BC189" s="294"/>
      <c r="BD189" s="296" t="str">
        <f>AX183</f>
        <v>木崎ＳＳＳ</v>
      </c>
      <c r="BE189" s="296"/>
      <c r="BF189" s="296"/>
      <c r="BG189" s="283">
        <v>3</v>
      </c>
      <c r="BH189" s="284"/>
      <c r="BI189" s="24" t="str">
        <f>IF(CN183="","-",IF(CN183=CN184,"PK","-"))</f>
        <v>-</v>
      </c>
      <c r="BJ189" s="24"/>
      <c r="BK189" s="278">
        <v>0</v>
      </c>
      <c r="BL189" s="296" t="str">
        <f>AX184</f>
        <v>ＦＣアネーロ</v>
      </c>
      <c r="BM189" s="296"/>
      <c r="BN189" s="395"/>
      <c r="BP189" s="377" t="str">
        <f>AX178</f>
        <v>アステルFC</v>
      </c>
      <c r="BQ189" s="296"/>
      <c r="BR189" s="296"/>
      <c r="BS189" s="296" t="str">
        <f>AX179</f>
        <v>久喜東ＦＣ</v>
      </c>
      <c r="BT189" s="296"/>
      <c r="BU189" s="296"/>
      <c r="BV189" s="296" t="str">
        <f>AX180</f>
        <v>野原グランディオス</v>
      </c>
      <c r="BW189" s="296"/>
      <c r="BX189" s="297"/>
      <c r="BY189" s="301"/>
      <c r="BZ189" s="302"/>
      <c r="CA189" s="302"/>
      <c r="CD189" s="173"/>
      <c r="CE189" s="105"/>
      <c r="CF189" s="105"/>
      <c r="CG189" s="105"/>
      <c r="CH189" s="105"/>
      <c r="CI189" s="105"/>
      <c r="CJ189" s="105"/>
      <c r="CK189" s="125"/>
      <c r="CL189" s="105"/>
      <c r="CM189" s="105"/>
      <c r="CN189" s="105"/>
      <c r="CO189" s="105"/>
      <c r="CP189" s="155"/>
    </row>
    <row r="190" spans="2:94" ht="21.75" customHeight="1" x14ac:dyDescent="0.15">
      <c r="C190" s="12" t="s">
        <v>6</v>
      </c>
      <c r="D190" s="294">
        <v>0.43055555555555503</v>
      </c>
      <c r="E190" s="369"/>
      <c r="F190" s="9" t="s">
        <v>3</v>
      </c>
      <c r="G190" s="293">
        <v>0.45486111111111099</v>
      </c>
      <c r="H190" s="294"/>
      <c r="I190" s="296" t="str">
        <f>C178</f>
        <v>バジェルボ・ブルサン</v>
      </c>
      <c r="J190" s="296"/>
      <c r="K190" s="296"/>
      <c r="L190" s="265">
        <v>1</v>
      </c>
      <c r="M190" s="246"/>
      <c r="N190" s="24" t="str">
        <f>IF(AS178="","-",IF(AS178=AS180,"PK","-"))</f>
        <v>-</v>
      </c>
      <c r="O190" s="249"/>
      <c r="P190" s="268">
        <v>0</v>
      </c>
      <c r="Q190" s="296" t="str">
        <f>C180</f>
        <v>小名浜FC</v>
      </c>
      <c r="R190" s="296"/>
      <c r="S190" s="395"/>
      <c r="U190" s="377" t="str">
        <f>C185</f>
        <v>飯塚少年ＳＣ</v>
      </c>
      <c r="V190" s="296"/>
      <c r="W190" s="296"/>
      <c r="X190" s="296" t="str">
        <f>C183</f>
        <v>卯の花SC</v>
      </c>
      <c r="Y190" s="296"/>
      <c r="Z190" s="296"/>
      <c r="AA190" s="296" t="str">
        <f>C184</f>
        <v>木崎ＳＳＳ</v>
      </c>
      <c r="AB190" s="296"/>
      <c r="AC190" s="297"/>
      <c r="AD190" s="301"/>
      <c r="AE190" s="302"/>
      <c r="AF190" s="302"/>
      <c r="AG190" s="6"/>
      <c r="AH190" s="8"/>
      <c r="AI190" s="173"/>
      <c r="AJ190" s="105"/>
      <c r="AK190" s="105"/>
      <c r="AL190" s="105"/>
      <c r="AM190" s="105"/>
      <c r="AN190" s="105"/>
      <c r="AO190" s="105"/>
      <c r="AP190" s="125"/>
      <c r="AQ190" s="105"/>
      <c r="AR190" s="105"/>
      <c r="AS190" s="105"/>
      <c r="AT190" s="105"/>
      <c r="AU190" s="155"/>
      <c r="AX190" s="12" t="s">
        <v>6</v>
      </c>
      <c r="AY190" s="294">
        <v>0.43055555555555503</v>
      </c>
      <c r="AZ190" s="369"/>
      <c r="BA190" s="9" t="s">
        <v>3</v>
      </c>
      <c r="BB190" s="293">
        <v>0.45486111111111099</v>
      </c>
      <c r="BC190" s="294"/>
      <c r="BD190" s="296" t="str">
        <f>AX178</f>
        <v>アステルFC</v>
      </c>
      <c r="BE190" s="296"/>
      <c r="BF190" s="296"/>
      <c r="BG190" s="283">
        <v>3</v>
      </c>
      <c r="BH190" s="284"/>
      <c r="BI190" s="24" t="str">
        <f>IF(CN178="","-",IF(CN178=CN180,"PK","-"))</f>
        <v>-</v>
      </c>
      <c r="BJ190" s="24"/>
      <c r="BK190" s="278">
        <v>1</v>
      </c>
      <c r="BL190" s="296" t="str">
        <f>AX180</f>
        <v>野原グランディオス</v>
      </c>
      <c r="BM190" s="296"/>
      <c r="BN190" s="395"/>
      <c r="BP190" s="377" t="str">
        <f>AX185</f>
        <v>下館小あしかび</v>
      </c>
      <c r="BQ190" s="296"/>
      <c r="BR190" s="296"/>
      <c r="BS190" s="296" t="str">
        <f>AX183</f>
        <v>木崎ＳＳＳ</v>
      </c>
      <c r="BT190" s="296"/>
      <c r="BU190" s="296"/>
      <c r="BV190" s="296" t="str">
        <f>AX184</f>
        <v>ＦＣアネーロ</v>
      </c>
      <c r="BW190" s="296"/>
      <c r="BX190" s="297"/>
      <c r="BY190" s="301"/>
      <c r="BZ190" s="302"/>
      <c r="CA190" s="302"/>
      <c r="CD190" s="173"/>
      <c r="CE190" s="105"/>
      <c r="CF190" s="105"/>
      <c r="CG190" s="105"/>
      <c r="CH190" s="105"/>
      <c r="CI190" s="105"/>
      <c r="CJ190" s="105"/>
      <c r="CK190" s="125"/>
      <c r="CL190" s="105"/>
      <c r="CM190" s="105"/>
      <c r="CN190" s="105"/>
      <c r="CO190" s="105"/>
      <c r="CP190" s="155"/>
    </row>
    <row r="191" spans="2:94" ht="21.75" customHeight="1" x14ac:dyDescent="0.15">
      <c r="C191" s="12" t="s">
        <v>7</v>
      </c>
      <c r="D191" s="294">
        <v>0.45833333333333298</v>
      </c>
      <c r="E191" s="369"/>
      <c r="F191" s="9" t="s">
        <v>3</v>
      </c>
      <c r="G191" s="293">
        <v>0.48263888888888901</v>
      </c>
      <c r="H191" s="294"/>
      <c r="I191" s="296" t="str">
        <f>C183</f>
        <v>卯の花SC</v>
      </c>
      <c r="J191" s="296"/>
      <c r="K191" s="296"/>
      <c r="L191" s="265">
        <v>0</v>
      </c>
      <c r="M191" s="246"/>
      <c r="N191" s="24" t="str">
        <f>IF(AS183="","-",IF(AS183=AS185,"PK","-"))</f>
        <v>-</v>
      </c>
      <c r="O191" s="249"/>
      <c r="P191" s="268">
        <v>2</v>
      </c>
      <c r="Q191" s="296" t="str">
        <f>C185</f>
        <v>飯塚少年ＳＣ</v>
      </c>
      <c r="R191" s="296"/>
      <c r="S191" s="395"/>
      <c r="U191" s="377" t="str">
        <f>C180</f>
        <v>小名浜FC</v>
      </c>
      <c r="V191" s="296"/>
      <c r="W191" s="296"/>
      <c r="X191" s="296" t="str">
        <f>C178</f>
        <v>バジェルボ・ブルサン</v>
      </c>
      <c r="Y191" s="296"/>
      <c r="Z191" s="296"/>
      <c r="AA191" s="296" t="str">
        <f>C179</f>
        <v>中丸ＳＳＳ</v>
      </c>
      <c r="AB191" s="296"/>
      <c r="AC191" s="297"/>
      <c r="AD191" s="301"/>
      <c r="AE191" s="302"/>
      <c r="AF191" s="302"/>
      <c r="AG191" s="6"/>
      <c r="AH191" s="8"/>
      <c r="AI191" s="173"/>
      <c r="AJ191" s="105"/>
      <c r="AK191" s="105"/>
      <c r="AL191" s="105"/>
      <c r="AM191" s="105"/>
      <c r="AN191" s="105"/>
      <c r="AO191" s="105"/>
      <c r="AP191" s="125"/>
      <c r="AQ191" s="105"/>
      <c r="AR191" s="105"/>
      <c r="AS191" s="105"/>
      <c r="AT191" s="105"/>
      <c r="AU191" s="155"/>
      <c r="AX191" s="12" t="s">
        <v>7</v>
      </c>
      <c r="AY191" s="294">
        <v>0.45833333333333298</v>
      </c>
      <c r="AZ191" s="369"/>
      <c r="BA191" s="9" t="s">
        <v>3</v>
      </c>
      <c r="BB191" s="293">
        <v>0.48263888888888901</v>
      </c>
      <c r="BC191" s="294"/>
      <c r="BD191" s="296" t="str">
        <f>AX183</f>
        <v>木崎ＳＳＳ</v>
      </c>
      <c r="BE191" s="296"/>
      <c r="BF191" s="296"/>
      <c r="BG191" s="283">
        <v>2</v>
      </c>
      <c r="BH191" s="284"/>
      <c r="BI191" s="24" t="str">
        <f>IF(CN183="","-",IF(CN183=CN185,"PK","-"))</f>
        <v>-</v>
      </c>
      <c r="BJ191" s="24"/>
      <c r="BK191" s="278">
        <v>0</v>
      </c>
      <c r="BL191" s="296" t="str">
        <f>AX185</f>
        <v>下館小あしかび</v>
      </c>
      <c r="BM191" s="296"/>
      <c r="BN191" s="395"/>
      <c r="BP191" s="377" t="str">
        <f>AX180</f>
        <v>野原グランディオス</v>
      </c>
      <c r="BQ191" s="296"/>
      <c r="BR191" s="296"/>
      <c r="BS191" s="296" t="str">
        <f>AX178</f>
        <v>アステルFC</v>
      </c>
      <c r="BT191" s="296"/>
      <c r="BU191" s="296"/>
      <c r="BV191" s="296" t="str">
        <f>AX179</f>
        <v>久喜東ＦＣ</v>
      </c>
      <c r="BW191" s="296"/>
      <c r="BX191" s="297"/>
      <c r="BY191" s="301"/>
      <c r="BZ191" s="302"/>
      <c r="CA191" s="302"/>
      <c r="CD191" s="173"/>
      <c r="CE191" s="105"/>
      <c r="CF191" s="105"/>
      <c r="CG191" s="105"/>
      <c r="CH191" s="105"/>
      <c r="CI191" s="105"/>
      <c r="CJ191" s="105"/>
      <c r="CK191" s="125"/>
      <c r="CL191" s="105"/>
      <c r="CM191" s="105"/>
      <c r="CN191" s="105"/>
      <c r="CO191" s="105"/>
      <c r="CP191" s="155"/>
    </row>
    <row r="192" spans="2:94" ht="21.75" customHeight="1" x14ac:dyDescent="0.15">
      <c r="C192" s="12" t="s">
        <v>0</v>
      </c>
      <c r="D192" s="294">
        <v>0.48611111111111099</v>
      </c>
      <c r="E192" s="369"/>
      <c r="F192" s="9" t="s">
        <v>3</v>
      </c>
      <c r="G192" s="293">
        <v>0.51041666666666696</v>
      </c>
      <c r="H192" s="294"/>
      <c r="I192" s="296" t="str">
        <f>C179</f>
        <v>中丸ＳＳＳ</v>
      </c>
      <c r="J192" s="296"/>
      <c r="K192" s="296"/>
      <c r="L192" s="265">
        <v>2</v>
      </c>
      <c r="M192" s="246"/>
      <c r="N192" s="24" t="str">
        <f>IF(AS179="","-",IF(AS179=AS180,"PK","-"))</f>
        <v>-</v>
      </c>
      <c r="O192" s="249"/>
      <c r="P192" s="268">
        <v>2</v>
      </c>
      <c r="Q192" s="296" t="str">
        <f>C180</f>
        <v>小名浜FC</v>
      </c>
      <c r="R192" s="296"/>
      <c r="S192" s="395"/>
      <c r="U192" s="377" t="str">
        <f>C184</f>
        <v>木崎ＳＳＳ</v>
      </c>
      <c r="V192" s="296"/>
      <c r="W192" s="296"/>
      <c r="X192" s="296" t="str">
        <f>C185</f>
        <v>飯塚少年ＳＣ</v>
      </c>
      <c r="Y192" s="296"/>
      <c r="Z192" s="296"/>
      <c r="AA192" s="296" t="str">
        <f>C183</f>
        <v>卯の花SC</v>
      </c>
      <c r="AB192" s="296"/>
      <c r="AC192" s="297"/>
      <c r="AD192" s="301"/>
      <c r="AE192" s="302"/>
      <c r="AF192" s="302"/>
      <c r="AG192" s="6"/>
      <c r="AH192" s="8"/>
      <c r="AI192" s="173"/>
      <c r="AJ192" s="105"/>
      <c r="AK192" s="105"/>
      <c r="AL192" s="105"/>
      <c r="AM192" s="105"/>
      <c r="AN192" s="105"/>
      <c r="AO192" s="105"/>
      <c r="AP192" s="125"/>
      <c r="AQ192" s="105"/>
      <c r="AR192" s="105"/>
      <c r="AS192" s="105"/>
      <c r="AT192" s="105"/>
      <c r="AU192" s="155"/>
      <c r="AX192" s="12" t="s">
        <v>0</v>
      </c>
      <c r="AY192" s="294">
        <v>0.48611111111111099</v>
      </c>
      <c r="AZ192" s="369"/>
      <c r="BA192" s="9" t="s">
        <v>3</v>
      </c>
      <c r="BB192" s="293">
        <v>0.51041666666666696</v>
      </c>
      <c r="BC192" s="294"/>
      <c r="BD192" s="296" t="str">
        <f>AX179</f>
        <v>久喜東ＦＣ</v>
      </c>
      <c r="BE192" s="296"/>
      <c r="BF192" s="296"/>
      <c r="BG192" s="283">
        <v>0</v>
      </c>
      <c r="BH192" s="284"/>
      <c r="BI192" s="24" t="str">
        <f>IF(CN179="","-",IF(CN179=CN180,"PK","-"))</f>
        <v>-</v>
      </c>
      <c r="BJ192" s="24"/>
      <c r="BK192" s="278">
        <v>1</v>
      </c>
      <c r="BL192" s="296" t="str">
        <f>AX180</f>
        <v>野原グランディオス</v>
      </c>
      <c r="BM192" s="296"/>
      <c r="BN192" s="395"/>
      <c r="BP192" s="377" t="str">
        <f>AX184</f>
        <v>ＦＣアネーロ</v>
      </c>
      <c r="BQ192" s="296"/>
      <c r="BR192" s="296"/>
      <c r="BS192" s="296" t="str">
        <f>AX185</f>
        <v>下館小あしかび</v>
      </c>
      <c r="BT192" s="296"/>
      <c r="BU192" s="296"/>
      <c r="BV192" s="296" t="str">
        <f>AX183</f>
        <v>木崎ＳＳＳ</v>
      </c>
      <c r="BW192" s="296"/>
      <c r="BX192" s="297"/>
      <c r="BY192" s="301"/>
      <c r="BZ192" s="302"/>
      <c r="CA192" s="302"/>
      <c r="CD192" s="173"/>
      <c r="CE192" s="105"/>
      <c r="CF192" s="105"/>
      <c r="CG192" s="105"/>
      <c r="CH192" s="105"/>
      <c r="CI192" s="105"/>
      <c r="CJ192" s="105"/>
      <c r="CK192" s="125"/>
      <c r="CL192" s="105"/>
      <c r="CM192" s="105"/>
      <c r="CN192" s="105"/>
      <c r="CO192" s="105"/>
      <c r="CP192" s="155"/>
    </row>
    <row r="193" spans="2:94" ht="21.75" customHeight="1" thickBot="1" x14ac:dyDescent="0.2">
      <c r="C193" s="13" t="s">
        <v>1</v>
      </c>
      <c r="D193" s="422">
        <v>0.51388888888888895</v>
      </c>
      <c r="E193" s="423"/>
      <c r="F193" s="18" t="s">
        <v>3</v>
      </c>
      <c r="G193" s="424">
        <v>0.53819444444444497</v>
      </c>
      <c r="H193" s="422"/>
      <c r="I193" s="397" t="str">
        <f>C184</f>
        <v>木崎ＳＳＳ</v>
      </c>
      <c r="J193" s="397"/>
      <c r="K193" s="397"/>
      <c r="L193" s="266">
        <v>0</v>
      </c>
      <c r="M193" s="247"/>
      <c r="N193" s="26" t="str">
        <f>IF(AS184="","-",IF(AS184=AS185,"PK","-"))</f>
        <v>-</v>
      </c>
      <c r="O193" s="250"/>
      <c r="P193" s="269">
        <v>3</v>
      </c>
      <c r="Q193" s="397" t="str">
        <f>C185</f>
        <v>飯塚少年ＳＣ</v>
      </c>
      <c r="R193" s="397"/>
      <c r="S193" s="410"/>
      <c r="U193" s="396" t="str">
        <f>C179</f>
        <v>中丸ＳＳＳ</v>
      </c>
      <c r="V193" s="397"/>
      <c r="W193" s="397"/>
      <c r="X193" s="397" t="str">
        <f>C180</f>
        <v>小名浜FC</v>
      </c>
      <c r="Y193" s="397"/>
      <c r="Z193" s="397"/>
      <c r="AA193" s="397" t="str">
        <f>C178</f>
        <v>バジェルボ・ブルサン</v>
      </c>
      <c r="AB193" s="397"/>
      <c r="AC193" s="339"/>
      <c r="AD193" s="301"/>
      <c r="AE193" s="302"/>
      <c r="AF193" s="302"/>
      <c r="AG193" s="6"/>
      <c r="AH193" s="8"/>
      <c r="AI193" s="173"/>
      <c r="AJ193" s="105"/>
      <c r="AK193" s="105"/>
      <c r="AL193" s="105"/>
      <c r="AM193" s="105"/>
      <c r="AN193" s="105"/>
      <c r="AO193" s="105"/>
      <c r="AP193" s="125"/>
      <c r="AQ193" s="105"/>
      <c r="AR193" s="105"/>
      <c r="AS193" s="105"/>
      <c r="AT193" s="105"/>
      <c r="AU193" s="155"/>
      <c r="AX193" s="13" t="s">
        <v>1</v>
      </c>
      <c r="AY193" s="422">
        <v>0.51388888888888895</v>
      </c>
      <c r="AZ193" s="423"/>
      <c r="BA193" s="18" t="s">
        <v>3</v>
      </c>
      <c r="BB193" s="424">
        <v>0.53819444444444497</v>
      </c>
      <c r="BC193" s="422"/>
      <c r="BD193" s="397" t="str">
        <f>AX184</f>
        <v>ＦＣアネーロ</v>
      </c>
      <c r="BE193" s="397"/>
      <c r="BF193" s="397"/>
      <c r="BG193" s="285">
        <v>3</v>
      </c>
      <c r="BH193" s="286"/>
      <c r="BI193" s="26" t="str">
        <f>IF(CN184="","-",IF(CN184=CN185,"PK","-"))</f>
        <v>-</v>
      </c>
      <c r="BJ193" s="26"/>
      <c r="BK193" s="276">
        <v>0</v>
      </c>
      <c r="BL193" s="397" t="str">
        <f>AX185</f>
        <v>下館小あしかび</v>
      </c>
      <c r="BM193" s="397"/>
      <c r="BN193" s="410"/>
      <c r="BP193" s="396" t="str">
        <f>AX179</f>
        <v>久喜東ＦＣ</v>
      </c>
      <c r="BQ193" s="397"/>
      <c r="BR193" s="397"/>
      <c r="BS193" s="397" t="str">
        <f>AX180</f>
        <v>野原グランディオス</v>
      </c>
      <c r="BT193" s="397"/>
      <c r="BU193" s="397"/>
      <c r="BV193" s="397" t="str">
        <f>AX178</f>
        <v>アステルFC</v>
      </c>
      <c r="BW193" s="397"/>
      <c r="BX193" s="339"/>
      <c r="BY193" s="301"/>
      <c r="BZ193" s="302"/>
      <c r="CA193" s="302"/>
      <c r="CD193" s="173"/>
      <c r="CE193" s="105"/>
      <c r="CF193" s="105"/>
      <c r="CG193" s="105"/>
      <c r="CH193" s="105"/>
      <c r="CI193" s="105"/>
      <c r="CJ193" s="105"/>
      <c r="CK193" s="125"/>
      <c r="CL193" s="105"/>
      <c r="CM193" s="105"/>
      <c r="CN193" s="105"/>
      <c r="CO193" s="105"/>
      <c r="CP193" s="155"/>
    </row>
    <row r="194" spans="2:94" ht="21.75" customHeight="1" thickBot="1" x14ac:dyDescent="0.2">
      <c r="C194" s="6"/>
      <c r="D194" s="34"/>
      <c r="E194" s="34"/>
      <c r="F194" s="6"/>
      <c r="G194" s="34"/>
      <c r="H194" s="34"/>
      <c r="I194" s="8"/>
      <c r="J194" s="8"/>
      <c r="K194" s="8"/>
      <c r="L194" s="36"/>
      <c r="M194" s="36"/>
      <c r="N194" s="36"/>
      <c r="O194" s="36"/>
      <c r="P194" s="36"/>
      <c r="Q194" s="8"/>
      <c r="R194" s="8"/>
      <c r="S194" s="8"/>
      <c r="T194" s="1"/>
      <c r="U194" s="8"/>
      <c r="V194" s="8"/>
      <c r="W194" s="8"/>
      <c r="X194" s="8"/>
      <c r="Y194" s="8"/>
      <c r="Z194" s="8"/>
      <c r="AA194" s="8"/>
      <c r="AB194" s="8"/>
      <c r="AC194" s="8"/>
      <c r="AD194" s="6"/>
      <c r="AE194" s="6"/>
      <c r="AF194" s="6"/>
      <c r="AG194" s="6"/>
      <c r="AH194" s="8"/>
      <c r="AI194" s="173"/>
      <c r="AJ194" s="105"/>
      <c r="AK194" s="105"/>
      <c r="AL194" s="105"/>
      <c r="AM194" s="105"/>
      <c r="AN194" s="105"/>
      <c r="AO194" s="105"/>
      <c r="AP194" s="125"/>
      <c r="AQ194" s="105"/>
      <c r="AR194" s="105"/>
      <c r="AS194" s="105"/>
      <c r="AT194" s="105"/>
      <c r="AU194" s="155"/>
      <c r="AX194" s="6"/>
      <c r="AY194" s="34"/>
      <c r="AZ194" s="34"/>
      <c r="BA194" s="6"/>
      <c r="BB194" s="34"/>
      <c r="BC194" s="34"/>
      <c r="BD194" s="8"/>
      <c r="BE194" s="8"/>
      <c r="BF194" s="8"/>
      <c r="BG194" s="36"/>
      <c r="BH194" s="36"/>
      <c r="BI194" s="36"/>
      <c r="BJ194" s="36"/>
      <c r="BK194" s="36"/>
      <c r="BL194" s="8"/>
      <c r="BM194" s="8"/>
      <c r="BN194" s="8"/>
      <c r="BO194" s="1"/>
      <c r="BP194" s="8"/>
      <c r="BQ194" s="8"/>
      <c r="BR194" s="8"/>
      <c r="BS194" s="8"/>
      <c r="BT194" s="8"/>
      <c r="BU194" s="8"/>
      <c r="BV194" s="8"/>
      <c r="BW194" s="8"/>
      <c r="BX194" s="8"/>
      <c r="BY194" s="6"/>
      <c r="BZ194" s="6"/>
      <c r="CA194" s="6"/>
      <c r="CD194" s="173"/>
      <c r="CE194" s="105"/>
      <c r="CF194" s="105"/>
      <c r="CG194" s="105"/>
      <c r="CH194" s="105"/>
      <c r="CI194" s="105"/>
      <c r="CJ194" s="105"/>
      <c r="CK194" s="125"/>
      <c r="CL194" s="105"/>
      <c r="CM194" s="105"/>
      <c r="CN194" s="105"/>
      <c r="CO194" s="105"/>
      <c r="CP194" s="155"/>
    </row>
    <row r="195" spans="2:94" ht="21.75" customHeight="1" x14ac:dyDescent="0.15">
      <c r="C195" s="442" t="s">
        <v>47</v>
      </c>
      <c r="D195" s="442"/>
      <c r="E195" s="442"/>
      <c r="F195" s="450" t="str">
        <f>C183</f>
        <v>卯の花SC</v>
      </c>
      <c r="G195" s="450"/>
      <c r="H195" s="450"/>
      <c r="I195" s="454" t="s">
        <v>48</v>
      </c>
      <c r="J195" s="454"/>
      <c r="K195" s="454"/>
      <c r="L195" s="454"/>
      <c r="M195" s="454"/>
      <c r="N195" s="454"/>
      <c r="O195" s="454"/>
      <c r="P195" s="454"/>
      <c r="Q195" s="454"/>
      <c r="R195" s="454"/>
      <c r="S195" s="454"/>
      <c r="T195" s="39"/>
      <c r="U195" s="425" t="s">
        <v>49</v>
      </c>
      <c r="V195" s="425"/>
      <c r="W195" s="425"/>
      <c r="X195" s="425"/>
      <c r="Y195" s="425"/>
      <c r="Z195" s="425"/>
      <c r="AA195" s="425"/>
      <c r="AB195" s="425"/>
      <c r="AC195" s="425"/>
      <c r="AD195" s="425"/>
      <c r="AE195" s="425"/>
      <c r="AF195" s="425"/>
      <c r="AG195" s="77"/>
      <c r="AH195" s="39"/>
      <c r="AI195" s="174"/>
      <c r="AJ195" s="203"/>
      <c r="AK195" s="213"/>
      <c r="AL195" s="214" t="s">
        <v>114</v>
      </c>
      <c r="AM195" s="204"/>
      <c r="AN195" s="213"/>
      <c r="AO195" s="214" t="s">
        <v>115</v>
      </c>
      <c r="AP195" s="205"/>
      <c r="AQ195" s="206"/>
      <c r="AR195" s="106"/>
      <c r="AS195" s="106"/>
      <c r="AT195" s="106"/>
      <c r="AU195" s="175"/>
      <c r="AX195" s="442" t="s">
        <v>47</v>
      </c>
      <c r="AY195" s="442"/>
      <c r="AZ195" s="442"/>
      <c r="BA195" s="450" t="str">
        <f>AX183</f>
        <v>木崎ＳＳＳ</v>
      </c>
      <c r="BB195" s="450"/>
      <c r="BC195" s="450"/>
      <c r="BD195" s="454" t="s">
        <v>48</v>
      </c>
      <c r="BE195" s="454"/>
      <c r="BF195" s="454"/>
      <c r="BG195" s="454"/>
      <c r="BH195" s="454"/>
      <c r="BI195" s="454"/>
      <c r="BJ195" s="454"/>
      <c r="BK195" s="454"/>
      <c r="BL195" s="454"/>
      <c r="BM195" s="454"/>
      <c r="BN195" s="454"/>
      <c r="BO195" s="39"/>
      <c r="BP195" s="425" t="s">
        <v>49</v>
      </c>
      <c r="BQ195" s="425"/>
      <c r="BR195" s="425"/>
      <c r="BS195" s="425"/>
      <c r="BT195" s="425"/>
      <c r="BU195" s="425"/>
      <c r="BV195" s="425"/>
      <c r="BW195" s="425"/>
      <c r="BX195" s="425"/>
      <c r="BY195" s="425"/>
      <c r="BZ195" s="425"/>
      <c r="CA195" s="425"/>
      <c r="CD195" s="174"/>
      <c r="CE195" s="203"/>
      <c r="CF195" s="213"/>
      <c r="CG195" s="214" t="s">
        <v>114</v>
      </c>
      <c r="CH195" s="204"/>
      <c r="CI195" s="213"/>
      <c r="CJ195" s="214" t="s">
        <v>115</v>
      </c>
      <c r="CK195" s="205"/>
      <c r="CL195" s="206"/>
      <c r="CM195" s="106"/>
      <c r="CN195" s="106"/>
      <c r="CO195" s="106"/>
      <c r="CP195" s="175"/>
    </row>
    <row r="196" spans="2:94" ht="21.75" customHeight="1" x14ac:dyDescent="0.15">
      <c r="C196" s="454" t="s">
        <v>50</v>
      </c>
      <c r="D196" s="454"/>
      <c r="E196" s="454"/>
      <c r="F196" s="454"/>
      <c r="G196" s="454"/>
      <c r="H196" s="454"/>
      <c r="I196" s="454"/>
      <c r="J196" s="454"/>
      <c r="K196" s="454"/>
      <c r="L196" s="454"/>
      <c r="M196" s="454"/>
      <c r="N196" s="454"/>
      <c r="O196" s="454"/>
      <c r="P196" s="454"/>
      <c r="Q196" s="454"/>
      <c r="R196" s="454"/>
      <c r="S196" s="454"/>
      <c r="T196" s="39"/>
      <c r="U196" s="39"/>
      <c r="V196" s="39"/>
      <c r="W196" s="39"/>
      <c r="X196" s="39"/>
      <c r="Y196" s="39"/>
      <c r="Z196" s="39"/>
      <c r="AA196" s="39"/>
      <c r="AB196" s="39"/>
      <c r="AC196" s="39"/>
      <c r="AD196" s="39"/>
      <c r="AE196" s="39"/>
      <c r="AF196" s="39"/>
      <c r="AG196" s="39"/>
      <c r="AH196" s="39"/>
      <c r="AI196" s="174"/>
      <c r="AJ196" s="215" t="s">
        <v>113</v>
      </c>
      <c r="AK196" s="216" t="s">
        <v>116</v>
      </c>
      <c r="AL196" s="217" t="s">
        <v>117</v>
      </c>
      <c r="AM196" s="218"/>
      <c r="AN196" s="219"/>
      <c r="AO196" s="217" t="s">
        <v>118</v>
      </c>
      <c r="AP196" s="137"/>
      <c r="AQ196" s="220"/>
      <c r="AR196" s="106"/>
      <c r="AS196" s="106"/>
      <c r="AT196" s="106"/>
      <c r="AU196" s="175"/>
      <c r="AX196" s="454" t="s">
        <v>50</v>
      </c>
      <c r="AY196" s="454"/>
      <c r="AZ196" s="454"/>
      <c r="BA196" s="454"/>
      <c r="BB196" s="454"/>
      <c r="BC196" s="454"/>
      <c r="BD196" s="454"/>
      <c r="BE196" s="454"/>
      <c r="BF196" s="454"/>
      <c r="BG196" s="454"/>
      <c r="BH196" s="454"/>
      <c r="BI196" s="454"/>
      <c r="BJ196" s="454"/>
      <c r="BK196" s="454"/>
      <c r="BL196" s="454"/>
      <c r="BM196" s="454"/>
      <c r="BN196" s="454"/>
      <c r="BO196" s="39"/>
      <c r="BP196" s="39"/>
      <c r="BQ196" s="39"/>
      <c r="BR196" s="39"/>
      <c r="BS196" s="39"/>
      <c r="BT196" s="39"/>
      <c r="BU196" s="39"/>
      <c r="BV196" s="39"/>
      <c r="BW196" s="39"/>
      <c r="BX196" s="39"/>
      <c r="BY196" s="39"/>
      <c r="BZ196" s="39"/>
      <c r="CA196" s="39"/>
      <c r="CD196" s="174"/>
      <c r="CE196" s="215" t="s">
        <v>113</v>
      </c>
      <c r="CF196" s="216" t="s">
        <v>116</v>
      </c>
      <c r="CG196" s="217" t="s">
        <v>117</v>
      </c>
      <c r="CH196" s="218"/>
      <c r="CI196" s="219"/>
      <c r="CJ196" s="217" t="s">
        <v>118</v>
      </c>
      <c r="CK196" s="137"/>
      <c r="CL196" s="220"/>
      <c r="CM196" s="106"/>
      <c r="CN196" s="106"/>
      <c r="CO196" s="106"/>
      <c r="CP196" s="175"/>
    </row>
    <row r="197" spans="2:94" ht="21.75" customHeight="1" x14ac:dyDescent="0.15">
      <c r="C197" s="37"/>
      <c r="D197" s="6" t="s">
        <v>51</v>
      </c>
      <c r="E197" s="362" t="str">
        <f>C183</f>
        <v>卯の花SC</v>
      </c>
      <c r="F197" s="362"/>
      <c r="G197" s="362"/>
      <c r="H197" s="358" t="s">
        <v>81</v>
      </c>
      <c r="I197" s="359"/>
      <c r="J197" s="359"/>
      <c r="K197" s="359"/>
      <c r="L197" s="359"/>
      <c r="M197" s="359"/>
      <c r="N197" s="359"/>
      <c r="O197" s="359"/>
      <c r="P197" s="359"/>
      <c r="Q197" s="359"/>
      <c r="R197" s="359"/>
      <c r="S197" s="359"/>
      <c r="U197" s="319" t="s">
        <v>82</v>
      </c>
      <c r="V197" s="319"/>
      <c r="W197" s="319"/>
      <c r="X197" s="319"/>
      <c r="Y197" s="362" t="s">
        <v>52</v>
      </c>
      <c r="Z197" s="362"/>
      <c r="AA197" s="362" t="s">
        <v>53</v>
      </c>
      <c r="AB197" s="362"/>
      <c r="AC197" s="362" t="s">
        <v>53</v>
      </c>
      <c r="AD197" s="362"/>
      <c r="AE197" s="362" t="s">
        <v>52</v>
      </c>
      <c r="AF197" s="362"/>
      <c r="AG197" s="76"/>
      <c r="AH197" s="80"/>
      <c r="AI197" s="176"/>
      <c r="AJ197" s="209">
        <f>AJ202</f>
        <v>3</v>
      </c>
      <c r="AK197" s="211">
        <f>IF(AJ197=1,2,IF(AJ197=2,3,IF(AJ197=3,1)))</f>
        <v>1</v>
      </c>
      <c r="AL197" s="135" t="str">
        <f>IF(Z178="","",INDEX(C178:C180,MATCH(AK197,Z178:Z180,0),1))</f>
        <v>バジェルボ・ブルサン</v>
      </c>
      <c r="AM197" s="133"/>
      <c r="AN197" s="109"/>
      <c r="AO197" s="135" t="str">
        <f>IF(Z183="","",INDEX(C183:C185,MATCH(AK197,Z183:Z185,0),1))</f>
        <v>飯塚少年ＳＣ</v>
      </c>
      <c r="AP197" s="139"/>
      <c r="AQ197" s="134"/>
      <c r="AR197" s="177"/>
      <c r="AS197" s="177"/>
      <c r="AT197" s="177"/>
      <c r="AU197" s="179"/>
      <c r="AX197" s="37"/>
      <c r="AY197" s="6" t="s">
        <v>51</v>
      </c>
      <c r="AZ197" s="362" t="str">
        <f>AX183</f>
        <v>木崎ＳＳＳ</v>
      </c>
      <c r="BA197" s="362"/>
      <c r="BB197" s="362"/>
      <c r="BC197" s="358" t="s">
        <v>81</v>
      </c>
      <c r="BD197" s="359"/>
      <c r="BE197" s="359"/>
      <c r="BF197" s="359"/>
      <c r="BG197" s="359"/>
      <c r="BH197" s="359"/>
      <c r="BI197" s="359"/>
      <c r="BJ197" s="359"/>
      <c r="BK197" s="359"/>
      <c r="BL197" s="359"/>
      <c r="BM197" s="359"/>
      <c r="BN197" s="359"/>
      <c r="BP197" s="319" t="s">
        <v>82</v>
      </c>
      <c r="BQ197" s="319"/>
      <c r="BR197" s="319"/>
      <c r="BS197" s="319"/>
      <c r="BT197" s="362" t="s">
        <v>52</v>
      </c>
      <c r="BU197" s="362"/>
      <c r="BV197" s="362" t="s">
        <v>53</v>
      </c>
      <c r="BW197" s="362"/>
      <c r="BX197" s="362" t="s">
        <v>53</v>
      </c>
      <c r="BY197" s="362"/>
      <c r="BZ197" s="362" t="s">
        <v>52</v>
      </c>
      <c r="CA197" s="362"/>
      <c r="CD197" s="176"/>
      <c r="CE197" s="209">
        <f>CE202</f>
        <v>1</v>
      </c>
      <c r="CF197" s="211">
        <f>IF(CE197=1,2,IF(CE197=2,3,IF(CE197=3,1)))</f>
        <v>2</v>
      </c>
      <c r="CG197" s="135" t="str">
        <f>IF(BU178="","",INDEX(AX178:AX180,MATCH(CF197,BU178:BU180,0),1))</f>
        <v>野原グランディオス</v>
      </c>
      <c r="CH197" s="133"/>
      <c r="CI197" s="109"/>
      <c r="CJ197" s="135" t="str">
        <f>IF(BU183="","",INDEX(AX183:AX185,MATCH(CF197,BU183:BU185,0),1))</f>
        <v>ＦＣアネーロ</v>
      </c>
      <c r="CK197" s="139"/>
      <c r="CL197" s="134"/>
      <c r="CM197" s="177"/>
      <c r="CN197" s="177"/>
      <c r="CO197" s="177"/>
      <c r="CP197" s="179"/>
    </row>
    <row r="198" spans="2:94" ht="21.75" customHeight="1" x14ac:dyDescent="0.15">
      <c r="C198" s="37"/>
      <c r="D198" s="37"/>
      <c r="E198" s="362" t="str">
        <f>C183</f>
        <v>卯の花SC</v>
      </c>
      <c r="F198" s="362"/>
      <c r="G198" s="362"/>
      <c r="H198" s="358" t="s">
        <v>83</v>
      </c>
      <c r="I198" s="359"/>
      <c r="J198" s="359"/>
      <c r="K198" s="359"/>
      <c r="L198" s="359"/>
      <c r="M198" s="359"/>
      <c r="N198" s="359"/>
      <c r="O198" s="359"/>
      <c r="P198" s="359"/>
      <c r="Q198" s="359"/>
      <c r="R198" s="359"/>
      <c r="S198" s="359"/>
      <c r="U198" s="319" t="s">
        <v>84</v>
      </c>
      <c r="V198" s="319"/>
      <c r="W198" s="319"/>
      <c r="X198" s="319"/>
      <c r="Y198" s="362" t="s">
        <v>54</v>
      </c>
      <c r="Z198" s="362"/>
      <c r="AA198" s="362" t="s">
        <v>55</v>
      </c>
      <c r="AB198" s="362"/>
      <c r="AC198" s="362" t="s">
        <v>85</v>
      </c>
      <c r="AD198" s="362"/>
      <c r="AE198" s="362" t="s">
        <v>54</v>
      </c>
      <c r="AF198" s="362"/>
      <c r="AG198" s="76"/>
      <c r="AH198" s="80"/>
      <c r="AI198" s="176"/>
      <c r="AJ198" s="209">
        <f>AJ203</f>
        <v>2</v>
      </c>
      <c r="AK198" s="211">
        <f>IF(AJ198=1,2,IF(AJ198=2,3,IF(AJ198=3,1)))</f>
        <v>3</v>
      </c>
      <c r="AL198" s="135" t="str">
        <f>IF(Z178="","",INDEX(C178:C180,MATCH(AK198,Z178:Z180,0),1))</f>
        <v>小名浜FC</v>
      </c>
      <c r="AM198" s="133"/>
      <c r="AN198" s="109"/>
      <c r="AO198" s="135" t="str">
        <f>IF(Z183="","",INDEX(C183:C185,MATCH(AK198,Z183:Z185,0),1))</f>
        <v>卯の花SC</v>
      </c>
      <c r="AP198" s="139"/>
      <c r="AQ198" s="134"/>
      <c r="AR198" s="177"/>
      <c r="AS198" s="177"/>
      <c r="AT198" s="177"/>
      <c r="AU198" s="179"/>
      <c r="AX198" s="37"/>
      <c r="AY198" s="37"/>
      <c r="AZ198" s="362" t="str">
        <f>AX183</f>
        <v>木崎ＳＳＳ</v>
      </c>
      <c r="BA198" s="362"/>
      <c r="BB198" s="362"/>
      <c r="BC198" s="358" t="s">
        <v>83</v>
      </c>
      <c r="BD198" s="359"/>
      <c r="BE198" s="359"/>
      <c r="BF198" s="359"/>
      <c r="BG198" s="359"/>
      <c r="BH198" s="359"/>
      <c r="BI198" s="359"/>
      <c r="BJ198" s="359"/>
      <c r="BK198" s="359"/>
      <c r="BL198" s="359"/>
      <c r="BM198" s="359"/>
      <c r="BN198" s="359"/>
      <c r="BP198" s="319" t="s">
        <v>84</v>
      </c>
      <c r="BQ198" s="319"/>
      <c r="BR198" s="319"/>
      <c r="BS198" s="319"/>
      <c r="BT198" s="362" t="s">
        <v>54</v>
      </c>
      <c r="BU198" s="362"/>
      <c r="BV198" s="362" t="s">
        <v>55</v>
      </c>
      <c r="BW198" s="362"/>
      <c r="BX198" s="362" t="s">
        <v>85</v>
      </c>
      <c r="BY198" s="362"/>
      <c r="BZ198" s="362" t="s">
        <v>54</v>
      </c>
      <c r="CA198" s="362"/>
      <c r="CD198" s="176"/>
      <c r="CE198" s="209">
        <f>CE203</f>
        <v>3</v>
      </c>
      <c r="CF198" s="211">
        <f>IF(CE198=1,2,IF(CE198=2,3,IF(CE198=3,1)))</f>
        <v>1</v>
      </c>
      <c r="CG198" s="135" t="str">
        <f>IF(BU178="","",INDEX(AX178:AX180,MATCH(CF198,BU178:BU180,0),1))</f>
        <v>アステルFC</v>
      </c>
      <c r="CH198" s="133"/>
      <c r="CI198" s="109"/>
      <c r="CJ198" s="135" t="str">
        <f>IF(BU183="","",INDEX(AX183:AX185,MATCH(CF198,BU183:BU185,0),1))</f>
        <v>木崎ＳＳＳ</v>
      </c>
      <c r="CK198" s="139"/>
      <c r="CL198" s="134"/>
      <c r="CM198" s="177"/>
      <c r="CN198" s="177"/>
      <c r="CO198" s="177"/>
      <c r="CP198" s="179"/>
    </row>
    <row r="199" spans="2:94" ht="21.75" customHeight="1" thickBot="1" x14ac:dyDescent="0.2">
      <c r="C199" s="37"/>
      <c r="D199" s="37"/>
      <c r="E199" s="362" t="str">
        <f>C183</f>
        <v>卯の花SC</v>
      </c>
      <c r="F199" s="362"/>
      <c r="G199" s="362"/>
      <c r="H199" s="358" t="s">
        <v>86</v>
      </c>
      <c r="I199" s="359"/>
      <c r="J199" s="359"/>
      <c r="K199" s="359"/>
      <c r="L199" s="359"/>
      <c r="M199" s="359"/>
      <c r="N199" s="359"/>
      <c r="O199" s="359"/>
      <c r="P199" s="359"/>
      <c r="Q199" s="359"/>
      <c r="R199" s="359"/>
      <c r="S199" s="359"/>
      <c r="U199" s="319" t="s">
        <v>87</v>
      </c>
      <c r="V199" s="319"/>
      <c r="W199" s="319"/>
      <c r="X199" s="319"/>
      <c r="Y199" s="362" t="s">
        <v>56</v>
      </c>
      <c r="Z199" s="362"/>
      <c r="AA199" s="362" t="s">
        <v>57</v>
      </c>
      <c r="AB199" s="362"/>
      <c r="AC199" s="362" t="s">
        <v>88</v>
      </c>
      <c r="AD199" s="362"/>
      <c r="AE199" s="362" t="s">
        <v>56</v>
      </c>
      <c r="AF199" s="362"/>
      <c r="AG199" s="76"/>
      <c r="AH199" s="80"/>
      <c r="AI199" s="176"/>
      <c r="AJ199" s="210">
        <f>AJ204</f>
        <v>1</v>
      </c>
      <c r="AK199" s="212">
        <f>IF(AJ199=1,2,IF(AJ199=2,3,IF(AJ199=3,1)))</f>
        <v>2</v>
      </c>
      <c r="AL199" s="208" t="str">
        <f>IF(Z178="","",INDEX(C178:C180,MATCH(AK199,Z178:Z180,0),1))</f>
        <v>中丸ＳＳＳ</v>
      </c>
      <c r="AM199" s="123"/>
      <c r="AN199" s="107"/>
      <c r="AO199" s="208" t="str">
        <f>IF(Z183="","",INDEX(C183:C185,MATCH(AK199,Z183:Z185,0),1))</f>
        <v>木崎ＳＳＳ</v>
      </c>
      <c r="AP199" s="224"/>
      <c r="AQ199" s="180"/>
      <c r="AR199" s="177"/>
      <c r="AS199" s="177"/>
      <c r="AT199" s="177"/>
      <c r="AU199" s="179"/>
      <c r="AX199" s="37"/>
      <c r="AY199" s="37"/>
      <c r="AZ199" s="362" t="str">
        <f>AX183</f>
        <v>木崎ＳＳＳ</v>
      </c>
      <c r="BA199" s="362"/>
      <c r="BB199" s="362"/>
      <c r="BC199" s="358" t="s">
        <v>86</v>
      </c>
      <c r="BD199" s="359"/>
      <c r="BE199" s="359"/>
      <c r="BF199" s="359"/>
      <c r="BG199" s="359"/>
      <c r="BH199" s="359"/>
      <c r="BI199" s="359"/>
      <c r="BJ199" s="359"/>
      <c r="BK199" s="359"/>
      <c r="BL199" s="359"/>
      <c r="BM199" s="359"/>
      <c r="BN199" s="359"/>
      <c r="BP199" s="319" t="s">
        <v>87</v>
      </c>
      <c r="BQ199" s="319"/>
      <c r="BR199" s="319"/>
      <c r="BS199" s="319"/>
      <c r="BT199" s="362" t="s">
        <v>56</v>
      </c>
      <c r="BU199" s="362"/>
      <c r="BV199" s="362" t="s">
        <v>57</v>
      </c>
      <c r="BW199" s="362"/>
      <c r="BX199" s="362" t="s">
        <v>88</v>
      </c>
      <c r="BY199" s="362"/>
      <c r="BZ199" s="362" t="s">
        <v>56</v>
      </c>
      <c r="CA199" s="362"/>
      <c r="CD199" s="176"/>
      <c r="CE199" s="210">
        <f>CE204</f>
        <v>2</v>
      </c>
      <c r="CF199" s="212">
        <f>IF(CE199=1,2,IF(CE199=2,3,IF(CE199=3,1)))</f>
        <v>3</v>
      </c>
      <c r="CG199" s="208" t="str">
        <f>IF(BU178="","",INDEX(AX178:AX180,MATCH(CF199,BU178:BU180,0),1))</f>
        <v>久喜東ＦＣ</v>
      </c>
      <c r="CH199" s="123"/>
      <c r="CI199" s="107"/>
      <c r="CJ199" s="208" t="str">
        <f>IF(BU183="","",INDEX(AX183:AX185,MATCH(CF199,BU183:BU185,0),1))</f>
        <v>下館小あしかび</v>
      </c>
      <c r="CK199" s="224"/>
      <c r="CL199" s="180"/>
      <c r="CM199" s="177"/>
      <c r="CN199" s="177"/>
      <c r="CO199" s="177"/>
      <c r="CP199" s="179"/>
    </row>
    <row r="200" spans="2:94" ht="21.75" customHeight="1" thickBot="1" x14ac:dyDescent="0.2">
      <c r="C200" s="37"/>
      <c r="D200" s="37"/>
      <c r="E200" s="76"/>
      <c r="F200" s="76"/>
      <c r="G200" s="76"/>
      <c r="H200" s="78"/>
      <c r="I200" s="79"/>
      <c r="J200" s="79"/>
      <c r="K200" s="79"/>
      <c r="L200" s="79"/>
      <c r="M200" s="79"/>
      <c r="N200" s="79"/>
      <c r="O200" s="79"/>
      <c r="P200" s="79"/>
      <c r="Q200" s="79"/>
      <c r="R200" s="79"/>
      <c r="S200" s="79"/>
      <c r="U200" s="40"/>
      <c r="V200" s="40"/>
      <c r="W200" s="40"/>
      <c r="X200" s="40"/>
      <c r="Y200" s="76"/>
      <c r="Z200" s="76"/>
      <c r="AA200" s="76"/>
      <c r="AB200" s="76"/>
      <c r="AC200" s="76"/>
      <c r="AD200" s="76"/>
      <c r="AE200" s="76"/>
      <c r="AF200" s="76"/>
      <c r="AG200" s="76"/>
      <c r="AH200" s="80"/>
      <c r="AI200" s="176"/>
      <c r="AJ200" s="177"/>
      <c r="AK200" s="177"/>
      <c r="AL200" s="177"/>
      <c r="AM200" s="125"/>
      <c r="AN200" s="177"/>
      <c r="AO200" s="177"/>
      <c r="AP200" s="178"/>
      <c r="AQ200" s="177"/>
      <c r="AR200" s="177"/>
      <c r="AS200" s="177"/>
      <c r="AT200" s="177"/>
      <c r="AU200" s="179"/>
      <c r="AX200" s="37"/>
      <c r="AY200" s="37"/>
      <c r="AZ200" s="76"/>
      <c r="BA200" s="76"/>
      <c r="BB200" s="76"/>
      <c r="BC200" s="78"/>
      <c r="BD200" s="79"/>
      <c r="BE200" s="79"/>
      <c r="BF200" s="79"/>
      <c r="BG200" s="79"/>
      <c r="BH200" s="79"/>
      <c r="BI200" s="79"/>
      <c r="BJ200" s="79"/>
      <c r="BK200" s="79"/>
      <c r="BL200" s="79"/>
      <c r="BM200" s="79"/>
      <c r="BN200" s="79"/>
      <c r="BP200" s="40"/>
      <c r="BQ200" s="40"/>
      <c r="BR200" s="40"/>
      <c r="BS200" s="40"/>
      <c r="BT200" s="76"/>
      <c r="BU200" s="76"/>
      <c r="BV200" s="76"/>
      <c r="BW200" s="76"/>
      <c r="BX200" s="76"/>
      <c r="BY200" s="76"/>
      <c r="BZ200" s="76"/>
      <c r="CA200" s="76"/>
      <c r="CD200" s="176"/>
      <c r="CE200" s="177"/>
      <c r="CF200" s="177"/>
      <c r="CG200" s="177"/>
      <c r="CH200" s="125"/>
      <c r="CI200" s="177"/>
      <c r="CJ200" s="177"/>
      <c r="CK200" s="178"/>
      <c r="CL200" s="177"/>
      <c r="CM200" s="177"/>
      <c r="CN200" s="177"/>
      <c r="CO200" s="177"/>
      <c r="CP200" s="179"/>
    </row>
    <row r="201" spans="2:94" ht="21.75" customHeight="1" thickBot="1" x14ac:dyDescent="0.2">
      <c r="C201" s="16" t="s">
        <v>12</v>
      </c>
      <c r="D201" s="431" t="s">
        <v>13</v>
      </c>
      <c r="E201" s="457"/>
      <c r="F201" s="457"/>
      <c r="G201" s="457"/>
      <c r="H201" s="370"/>
      <c r="I201" s="431" t="s">
        <v>14</v>
      </c>
      <c r="J201" s="457"/>
      <c r="K201" s="370"/>
      <c r="L201" s="431" t="s">
        <v>15</v>
      </c>
      <c r="M201" s="457"/>
      <c r="N201" s="457"/>
      <c r="O201" s="457"/>
      <c r="P201" s="370"/>
      <c r="Q201" s="431" t="s">
        <v>14</v>
      </c>
      <c r="R201" s="457"/>
      <c r="S201" s="458"/>
      <c r="T201" s="4"/>
      <c r="U201" s="456" t="s">
        <v>45</v>
      </c>
      <c r="V201" s="452"/>
      <c r="W201" s="374"/>
      <c r="X201" s="435" t="s">
        <v>46</v>
      </c>
      <c r="Y201" s="452"/>
      <c r="Z201" s="374"/>
      <c r="AA201" s="435" t="s">
        <v>46</v>
      </c>
      <c r="AB201" s="452"/>
      <c r="AC201" s="374"/>
      <c r="AD201" s="426"/>
      <c r="AE201" s="427"/>
      <c r="AF201" s="428"/>
      <c r="AG201" s="8"/>
      <c r="AH201" s="8"/>
      <c r="AI201" s="173"/>
      <c r="AJ201" s="150" t="s">
        <v>98</v>
      </c>
      <c r="AK201" s="130" t="s">
        <v>99</v>
      </c>
      <c r="AL201" s="151"/>
      <c r="AM201" s="152" t="s">
        <v>100</v>
      </c>
      <c r="AN201" s="131"/>
      <c r="AO201" s="131"/>
      <c r="AP201" s="153"/>
      <c r="AQ201" s="131"/>
      <c r="AR201" s="132"/>
      <c r="AS201" s="173"/>
      <c r="AT201" s="105"/>
      <c r="AU201" s="155"/>
      <c r="AX201" s="16" t="s">
        <v>12</v>
      </c>
      <c r="AY201" s="431" t="s">
        <v>13</v>
      </c>
      <c r="AZ201" s="457"/>
      <c r="BA201" s="457"/>
      <c r="BB201" s="457"/>
      <c r="BC201" s="370"/>
      <c r="BD201" s="431" t="s">
        <v>14</v>
      </c>
      <c r="BE201" s="457"/>
      <c r="BF201" s="370"/>
      <c r="BG201" s="431" t="s">
        <v>15</v>
      </c>
      <c r="BH201" s="457"/>
      <c r="BI201" s="457"/>
      <c r="BJ201" s="457"/>
      <c r="BK201" s="370"/>
      <c r="BL201" s="431" t="s">
        <v>14</v>
      </c>
      <c r="BM201" s="457"/>
      <c r="BN201" s="458"/>
      <c r="BO201" s="4"/>
      <c r="BP201" s="456" t="s">
        <v>45</v>
      </c>
      <c r="BQ201" s="452"/>
      <c r="BR201" s="374"/>
      <c r="BS201" s="435" t="s">
        <v>46</v>
      </c>
      <c r="BT201" s="452"/>
      <c r="BU201" s="374"/>
      <c r="BV201" s="435" t="s">
        <v>46</v>
      </c>
      <c r="BW201" s="452"/>
      <c r="BX201" s="374"/>
      <c r="BY201" s="426"/>
      <c r="BZ201" s="427"/>
      <c r="CA201" s="428"/>
      <c r="CD201" s="173"/>
      <c r="CE201" s="150" t="s">
        <v>98</v>
      </c>
      <c r="CF201" s="130" t="s">
        <v>99</v>
      </c>
      <c r="CG201" s="151"/>
      <c r="CH201" s="152" t="s">
        <v>100</v>
      </c>
      <c r="CI201" s="131"/>
      <c r="CJ201" s="131"/>
      <c r="CK201" s="153"/>
      <c r="CL201" s="131"/>
      <c r="CM201" s="131"/>
      <c r="CN201" s="173"/>
      <c r="CO201" s="105"/>
      <c r="CP201" s="155"/>
    </row>
    <row r="202" spans="2:94" ht="21.75" customHeight="1" x14ac:dyDescent="0.15">
      <c r="C202" s="19" t="s">
        <v>58</v>
      </c>
      <c r="D202" s="398">
        <v>0.54166666666666663</v>
      </c>
      <c r="E202" s="399"/>
      <c r="F202" s="17" t="s">
        <v>3</v>
      </c>
      <c r="G202" s="400">
        <v>0.56597222222222221</v>
      </c>
      <c r="H202" s="398"/>
      <c r="I202" s="404" t="str">
        <f>C183</f>
        <v>卯の花SC</v>
      </c>
      <c r="J202" s="405"/>
      <c r="K202" s="406"/>
      <c r="L202" s="270">
        <v>1</v>
      </c>
      <c r="M202" s="251">
        <v>5</v>
      </c>
      <c r="N202" s="241" t="str">
        <f>IF(L202="","-",IF(L202=P202,"PK","-"))</f>
        <v>PK</v>
      </c>
      <c r="O202" s="251">
        <v>6</v>
      </c>
      <c r="P202" s="273">
        <v>1</v>
      </c>
      <c r="Q202" s="404" t="str">
        <f>IF(Z178="","",INDEX(C178:C180,MATCH(AJ202,Z178:Z180,0),1))</f>
        <v>小名浜FC</v>
      </c>
      <c r="R202" s="405"/>
      <c r="S202" s="407"/>
      <c r="T202" s="5"/>
      <c r="U202" s="451" t="str">
        <f>AL197</f>
        <v>バジェルボ・ブルサン</v>
      </c>
      <c r="V202" s="429"/>
      <c r="W202" s="429"/>
      <c r="X202" s="429" t="str">
        <f>AO197</f>
        <v>飯塚少年ＳＣ</v>
      </c>
      <c r="Y202" s="429"/>
      <c r="Z202" s="429"/>
      <c r="AA202" s="429" t="str">
        <f>X202</f>
        <v>飯塚少年ＳＣ</v>
      </c>
      <c r="AB202" s="429"/>
      <c r="AC202" s="429"/>
      <c r="AD202" s="298"/>
      <c r="AE202" s="299"/>
      <c r="AF202" s="300"/>
      <c r="AG202" s="8"/>
      <c r="AH202" s="8"/>
      <c r="AI202" s="173"/>
      <c r="AJ202" s="154">
        <f>Z183</f>
        <v>3</v>
      </c>
      <c r="AK202" s="128">
        <f>IF(AJ202=1,1,IF(AJ202=2,3,IF(AJ202=3,5)))</f>
        <v>5</v>
      </c>
      <c r="AL202" s="126">
        <f>AK202+1</f>
        <v>6</v>
      </c>
      <c r="AM202" s="230" t="str">
        <f>I202</f>
        <v>卯の花SC</v>
      </c>
      <c r="AN202" s="231"/>
      <c r="AO202" s="225">
        <f>IF(L202="","",IF(L202+M202&gt;P202+O202,AK202,AL202))</f>
        <v>6</v>
      </c>
      <c r="AP202" s="147">
        <f>IF(L202="","",IF(L202+M202&lt;P202+O202,AK202,AL202))</f>
        <v>5</v>
      </c>
      <c r="AQ202" s="125" t="str">
        <f>Q202</f>
        <v>小名浜FC</v>
      </c>
      <c r="AR202" s="155"/>
      <c r="AS202" s="173"/>
      <c r="AT202" s="105"/>
      <c r="AU202" s="155"/>
      <c r="AX202" s="19" t="s">
        <v>58</v>
      </c>
      <c r="AY202" s="398">
        <v>0.54166666666666663</v>
      </c>
      <c r="AZ202" s="399"/>
      <c r="BA202" s="17" t="s">
        <v>3</v>
      </c>
      <c r="BB202" s="400">
        <v>0.56597222222222221</v>
      </c>
      <c r="BC202" s="398"/>
      <c r="BD202" s="404" t="str">
        <f>AX183</f>
        <v>木崎ＳＳＳ</v>
      </c>
      <c r="BE202" s="405"/>
      <c r="BF202" s="406"/>
      <c r="BG202" s="287">
        <v>2</v>
      </c>
      <c r="BH202" s="241"/>
      <c r="BI202" s="241" t="str">
        <f>IF(BG202="","-",IF(BG202=BK202,"PK","-"))</f>
        <v>-</v>
      </c>
      <c r="BJ202" s="241"/>
      <c r="BK202" s="288">
        <v>0</v>
      </c>
      <c r="BL202" s="404" t="str">
        <f>IF(BU178="","",INDEX(AX178:AX180,MATCH(CE202,BU178:BU180,0),1))</f>
        <v>アステルFC</v>
      </c>
      <c r="BM202" s="405"/>
      <c r="BN202" s="407"/>
      <c r="BO202" s="5"/>
      <c r="BP202" s="451" t="str">
        <f>CG197</f>
        <v>野原グランディオス</v>
      </c>
      <c r="BQ202" s="429"/>
      <c r="BR202" s="429"/>
      <c r="BS202" s="429" t="str">
        <f>CJ197</f>
        <v>ＦＣアネーロ</v>
      </c>
      <c r="BT202" s="429"/>
      <c r="BU202" s="429"/>
      <c r="BV202" s="429" t="str">
        <f>BS202</f>
        <v>ＦＣアネーロ</v>
      </c>
      <c r="BW202" s="429"/>
      <c r="BX202" s="429"/>
      <c r="BY202" s="298"/>
      <c r="BZ202" s="299"/>
      <c r="CA202" s="300"/>
      <c r="CD202" s="173"/>
      <c r="CE202" s="154">
        <f>BU183</f>
        <v>1</v>
      </c>
      <c r="CF202" s="128">
        <f>IF(CE202=1,1,IF(CE202=2,3,IF(CE202=3,5)))</f>
        <v>1</v>
      </c>
      <c r="CG202" s="126">
        <f>CF202+1</f>
        <v>2</v>
      </c>
      <c r="CH202" s="230" t="str">
        <f>BD202</f>
        <v>木崎ＳＳＳ</v>
      </c>
      <c r="CI202" s="231"/>
      <c r="CJ202" s="225">
        <f>IF(BG202="","",IF(BG202+BH202&gt;BK202+BJ202,CF202,CG202))</f>
        <v>1</v>
      </c>
      <c r="CK202" s="147">
        <f>IF(BG202="","",IF(BG202+BH202&lt;BK202+BJ202,CF202,CG202))</f>
        <v>2</v>
      </c>
      <c r="CL202" s="125" t="str">
        <f>BL202</f>
        <v>アステルFC</v>
      </c>
      <c r="CM202" s="105"/>
      <c r="CN202" s="173"/>
      <c r="CO202" s="105"/>
      <c r="CP202" s="155"/>
    </row>
    <row r="203" spans="2:94" ht="21.75" customHeight="1" x14ac:dyDescent="0.15">
      <c r="C203" s="10" t="s">
        <v>59</v>
      </c>
      <c r="D203" s="294">
        <v>0.56944444444444442</v>
      </c>
      <c r="E203" s="369"/>
      <c r="F203" s="9" t="s">
        <v>3</v>
      </c>
      <c r="G203" s="293">
        <v>0.59375</v>
      </c>
      <c r="H203" s="294"/>
      <c r="I203" s="297" t="str">
        <f>IF(Z183="","",INDEX(C183:C185,MATCH(AJ203,Z183:Z185,0),1))</f>
        <v>木崎ＳＳＳ</v>
      </c>
      <c r="J203" s="360"/>
      <c r="K203" s="361"/>
      <c r="L203" s="271">
        <v>1</v>
      </c>
      <c r="M203" s="252">
        <v>2</v>
      </c>
      <c r="N203" s="242" t="str">
        <f>IF(L203="","-",IF(L203=P203,"PK","-"))</f>
        <v>PK</v>
      </c>
      <c r="O203" s="252">
        <v>3</v>
      </c>
      <c r="P203" s="274">
        <v>1</v>
      </c>
      <c r="Q203" s="297" t="str">
        <f>IF(Z178="","",INDEX(C178:C180,MATCH(AJ203,Z178:Z180,0),1))</f>
        <v>中丸ＳＳＳ</v>
      </c>
      <c r="R203" s="360"/>
      <c r="S203" s="403"/>
      <c r="T203" s="5"/>
      <c r="U203" s="377" t="str">
        <f>AL198</f>
        <v>小名浜FC</v>
      </c>
      <c r="V203" s="296"/>
      <c r="W203" s="296"/>
      <c r="X203" s="296" t="str">
        <f>AO198</f>
        <v>卯の花SC</v>
      </c>
      <c r="Y203" s="296"/>
      <c r="Z203" s="296"/>
      <c r="AA203" s="296" t="str">
        <f>X203</f>
        <v>卯の花SC</v>
      </c>
      <c r="AB203" s="296"/>
      <c r="AC203" s="296"/>
      <c r="AD203" s="298"/>
      <c r="AE203" s="299"/>
      <c r="AF203" s="300"/>
      <c r="AG203" s="8"/>
      <c r="AH203" s="8"/>
      <c r="AI203" s="173"/>
      <c r="AJ203" s="156">
        <f>IF(AJ202=2,3,IF(AJ202=1,3,IF(AJ202=3,2)))</f>
        <v>2</v>
      </c>
      <c r="AK203" s="138">
        <f>IF(AJ203=1,1,IF(AJ203=2,3,IF(AJ203=3,5)))</f>
        <v>3</v>
      </c>
      <c r="AL203" s="109">
        <f>AK203+1</f>
        <v>4</v>
      </c>
      <c r="AM203" s="232" t="str">
        <f>I203</f>
        <v>木崎ＳＳＳ</v>
      </c>
      <c r="AN203" s="233"/>
      <c r="AO203" s="226">
        <f>IF(L203="","",IF(L203+M203&gt;P203+O203,AK203,AL203))</f>
        <v>4</v>
      </c>
      <c r="AP203" s="148">
        <f>IF(L203="","",IF(L203+M203&lt;P203+O203,AK203,AL203))</f>
        <v>3</v>
      </c>
      <c r="AQ203" s="139" t="str">
        <f>Q203</f>
        <v>中丸ＳＳＳ</v>
      </c>
      <c r="AR203" s="134"/>
      <c r="AS203" s="173"/>
      <c r="AT203" s="105"/>
      <c r="AU203" s="155"/>
      <c r="AX203" s="10" t="s">
        <v>59</v>
      </c>
      <c r="AY203" s="294">
        <v>0.56944444444444442</v>
      </c>
      <c r="AZ203" s="369"/>
      <c r="BA203" s="9" t="s">
        <v>3</v>
      </c>
      <c r="BB203" s="293">
        <v>0.59375</v>
      </c>
      <c r="BC203" s="294"/>
      <c r="BD203" s="297" t="str">
        <f>IF(BU183="","",INDEX(AX183:AX185,MATCH(CE203,BU183:BU185,0),1))</f>
        <v>下館小あしかび</v>
      </c>
      <c r="BE203" s="360"/>
      <c r="BF203" s="361"/>
      <c r="BG203" s="35">
        <v>0</v>
      </c>
      <c r="BH203" s="242"/>
      <c r="BI203" s="242" t="str">
        <f>IF(BG203="","-",IF(BG203=BK203,"PK","-"))</f>
        <v>-</v>
      </c>
      <c r="BJ203" s="242"/>
      <c r="BK203" s="25">
        <v>3</v>
      </c>
      <c r="BL203" s="297" t="str">
        <f>IF(BU178="","",INDEX(AX178:AX180,MATCH(CE203,BU178:BU180,0),1))</f>
        <v>久喜東ＦＣ</v>
      </c>
      <c r="BM203" s="360"/>
      <c r="BN203" s="403"/>
      <c r="BO203" s="5"/>
      <c r="BP203" s="377" t="str">
        <f>CG198</f>
        <v>アステルFC</v>
      </c>
      <c r="BQ203" s="296"/>
      <c r="BR203" s="296"/>
      <c r="BS203" s="296" t="str">
        <f>CJ198</f>
        <v>木崎ＳＳＳ</v>
      </c>
      <c r="BT203" s="296"/>
      <c r="BU203" s="296"/>
      <c r="BV203" s="296" t="str">
        <f>BS203</f>
        <v>木崎ＳＳＳ</v>
      </c>
      <c r="BW203" s="296"/>
      <c r="BX203" s="296"/>
      <c r="BY203" s="298"/>
      <c r="BZ203" s="299"/>
      <c r="CA203" s="300"/>
      <c r="CD203" s="173"/>
      <c r="CE203" s="156">
        <f>IF(CE202=2,3,IF(CE202=1,3,IF(CE202=3,2)))</f>
        <v>3</v>
      </c>
      <c r="CF203" s="138">
        <f>IF(CE203=1,1,IF(CE203=2,3,IF(CE203=3,5)))</f>
        <v>5</v>
      </c>
      <c r="CG203" s="109">
        <f>CF203+1</f>
        <v>6</v>
      </c>
      <c r="CH203" s="232" t="str">
        <f>BD203</f>
        <v>下館小あしかび</v>
      </c>
      <c r="CI203" s="233"/>
      <c r="CJ203" s="226">
        <f>IF(BG203="","",IF(BG203+BH203&gt;BK203+BJ203,CF203,CG203))</f>
        <v>6</v>
      </c>
      <c r="CK203" s="148">
        <f>IF(BG203="","",IF(BG203+BH203&lt;BK203+BJ203,CF203,CG203))</f>
        <v>5</v>
      </c>
      <c r="CL203" s="139" t="str">
        <f>BL203</f>
        <v>久喜東ＦＣ</v>
      </c>
      <c r="CM203" s="133"/>
      <c r="CN203" s="173"/>
      <c r="CO203" s="105"/>
      <c r="CP203" s="155"/>
    </row>
    <row r="204" spans="2:94" ht="21.75" customHeight="1" thickBot="1" x14ac:dyDescent="0.2">
      <c r="C204" s="15" t="s">
        <v>60</v>
      </c>
      <c r="D204" s="422">
        <v>0.59722222222222199</v>
      </c>
      <c r="E204" s="423"/>
      <c r="F204" s="18" t="s">
        <v>3</v>
      </c>
      <c r="G204" s="424">
        <v>0.62152777777777801</v>
      </c>
      <c r="H204" s="422"/>
      <c r="I204" s="339" t="str">
        <f>IF(Z183="","",INDEX(C183:C185,MATCH(AJ204,Z183:Z185,0),1))</f>
        <v>飯塚少年ＳＣ</v>
      </c>
      <c r="J204" s="340"/>
      <c r="K204" s="455"/>
      <c r="L204" s="272">
        <v>3</v>
      </c>
      <c r="M204" s="250"/>
      <c r="N204" s="26" t="str">
        <f>IF(L204="","-",IF(L204=P204,"PK","-"))</f>
        <v>-</v>
      </c>
      <c r="O204" s="250"/>
      <c r="P204" s="275">
        <v>0</v>
      </c>
      <c r="Q204" s="339" t="str">
        <f>IF(Z178="","",INDEX(C178:C180,MATCH(AJ204,Z178:Z180,0),1))</f>
        <v>バジェルボ・ブルサン</v>
      </c>
      <c r="R204" s="340"/>
      <c r="S204" s="341"/>
      <c r="T204" s="5"/>
      <c r="U204" s="396" t="str">
        <f>AL199</f>
        <v>中丸ＳＳＳ</v>
      </c>
      <c r="V204" s="397"/>
      <c r="W204" s="397"/>
      <c r="X204" s="397" t="str">
        <f>AO199</f>
        <v>木崎ＳＳＳ</v>
      </c>
      <c r="Y204" s="397"/>
      <c r="Z204" s="397"/>
      <c r="AA204" s="397" t="str">
        <f>X204</f>
        <v>木崎ＳＳＳ</v>
      </c>
      <c r="AB204" s="397"/>
      <c r="AC204" s="397"/>
      <c r="AD204" s="298"/>
      <c r="AE204" s="299"/>
      <c r="AF204" s="300"/>
      <c r="AG204" s="8"/>
      <c r="AH204" s="8"/>
      <c r="AI204" s="173"/>
      <c r="AJ204" s="157">
        <f>IF(AJ202=2,1,IF(AJ202=1,2,IF(AJ202=3,1)))</f>
        <v>1</v>
      </c>
      <c r="AK204" s="129">
        <f>IF(AJ204=1,1,IF(AJ204=2,3,IF(AJ204=3,5)))</f>
        <v>1</v>
      </c>
      <c r="AL204" s="127">
        <f>AK204+1</f>
        <v>2</v>
      </c>
      <c r="AM204" s="234" t="str">
        <f>I204</f>
        <v>飯塚少年ＳＣ</v>
      </c>
      <c r="AN204" s="235"/>
      <c r="AO204" s="227">
        <f>IF(L204="","",IF(L204+M204&gt;P204+O204,AK204,AL204))</f>
        <v>1</v>
      </c>
      <c r="AP204" s="149">
        <f>IF(L204="","",IF(L204+M204&lt;P204+O204,AK204,AL204))</f>
        <v>2</v>
      </c>
      <c r="AQ204" s="137" t="str">
        <f>Q204</f>
        <v>バジェルボ・ブルサン</v>
      </c>
      <c r="AR204" s="158"/>
      <c r="AS204" s="173"/>
      <c r="AT204" s="105"/>
      <c r="AU204" s="155"/>
      <c r="AX204" s="15" t="s">
        <v>60</v>
      </c>
      <c r="AY204" s="422">
        <v>0.59722222222222199</v>
      </c>
      <c r="AZ204" s="423"/>
      <c r="BA204" s="18" t="s">
        <v>3</v>
      </c>
      <c r="BB204" s="424">
        <v>0.62152777777777801</v>
      </c>
      <c r="BC204" s="422"/>
      <c r="BD204" s="339" t="str">
        <f>IF(BU183="","",INDEX(AX183:AX185,MATCH(CE204,BU183:BU185,0),1))</f>
        <v>ＦＣアネーロ</v>
      </c>
      <c r="BE204" s="340"/>
      <c r="BF204" s="455"/>
      <c r="BG204" s="28">
        <v>5</v>
      </c>
      <c r="BH204" s="26"/>
      <c r="BI204" s="26" t="str">
        <f>IF(BG204="","-",IF(BG204=BK204,"PK","-"))</f>
        <v>-</v>
      </c>
      <c r="BJ204" s="26"/>
      <c r="BK204" s="27">
        <v>1</v>
      </c>
      <c r="BL204" s="339" t="str">
        <f>IF(BU178="","",INDEX(AX178:AX180,MATCH(CE204,BU178:BU180,0),1))</f>
        <v>野原グランディオス</v>
      </c>
      <c r="BM204" s="340"/>
      <c r="BN204" s="341"/>
      <c r="BO204" s="5"/>
      <c r="BP204" s="396" t="str">
        <f>CG199</f>
        <v>久喜東ＦＣ</v>
      </c>
      <c r="BQ204" s="397"/>
      <c r="BR204" s="397"/>
      <c r="BS204" s="397" t="str">
        <f>CJ199</f>
        <v>下館小あしかび</v>
      </c>
      <c r="BT204" s="397"/>
      <c r="BU204" s="397"/>
      <c r="BV204" s="397" t="str">
        <f>BS204</f>
        <v>下館小あしかび</v>
      </c>
      <c r="BW204" s="397"/>
      <c r="BX204" s="397"/>
      <c r="BY204" s="298"/>
      <c r="BZ204" s="299"/>
      <c r="CA204" s="300"/>
      <c r="CD204" s="173"/>
      <c r="CE204" s="157">
        <f>IF(CE202=2,1,IF(CE202=1,2,IF(CE202=3,1)))</f>
        <v>2</v>
      </c>
      <c r="CF204" s="129">
        <f>IF(CE204=1,1,IF(CE204=2,3,IF(CE204=3,5)))</f>
        <v>3</v>
      </c>
      <c r="CG204" s="127">
        <f>CF204+1</f>
        <v>4</v>
      </c>
      <c r="CH204" s="234" t="str">
        <f>BD204</f>
        <v>ＦＣアネーロ</v>
      </c>
      <c r="CI204" s="235"/>
      <c r="CJ204" s="227">
        <f>IF(BG204="","",IF(BG204+BH204&gt;BK204+BJ204,CF204,CG204))</f>
        <v>3</v>
      </c>
      <c r="CK204" s="149">
        <f>IF(BG204="","",IF(BG204+BH204&lt;BK204+BJ204,CF204,CG204))</f>
        <v>4</v>
      </c>
      <c r="CL204" s="137" t="str">
        <f>BL204</f>
        <v>野原グランディオス</v>
      </c>
      <c r="CM204" s="136"/>
      <c r="CN204" s="173"/>
      <c r="CO204" s="105"/>
      <c r="CP204" s="155"/>
    </row>
    <row r="205" spans="2:94" ht="21.75" customHeight="1" x14ac:dyDescent="0.15">
      <c r="AI205" s="159"/>
      <c r="AJ205" s="159"/>
      <c r="AK205" s="160"/>
      <c r="AL205" s="160"/>
      <c r="AM205" s="232" t="str">
        <f>AQ202</f>
        <v>小名浜FC</v>
      </c>
      <c r="AN205" s="236"/>
      <c r="AO205" s="228">
        <f>AP202</f>
        <v>5</v>
      </c>
      <c r="AP205" s="125"/>
      <c r="AQ205" s="160"/>
      <c r="AR205" s="161"/>
      <c r="AS205" s="159"/>
      <c r="AT205" s="160"/>
      <c r="AU205" s="161"/>
      <c r="CD205" s="159"/>
      <c r="CE205" s="159"/>
      <c r="CF205" s="160"/>
      <c r="CG205" s="160"/>
      <c r="CH205" s="232" t="str">
        <f>CL202</f>
        <v>アステルFC</v>
      </c>
      <c r="CI205" s="236"/>
      <c r="CJ205" s="228">
        <f>CK202</f>
        <v>2</v>
      </c>
      <c r="CK205" s="125"/>
      <c r="CL205" s="160"/>
      <c r="CM205" s="160"/>
      <c r="CN205" s="159"/>
      <c r="CO205" s="160"/>
      <c r="CP205" s="161"/>
    </row>
    <row r="206" spans="2:94" ht="24" x14ac:dyDescent="0.15">
      <c r="B206" s="449" t="str">
        <f>B74</f>
        <v>第 7 回 栃木県近隣サッカー大会 （Ｕ-12）</v>
      </c>
      <c r="C206" s="449"/>
      <c r="D206" s="449"/>
      <c r="E206" s="449"/>
      <c r="F206" s="449"/>
      <c r="G206" s="449"/>
      <c r="H206" s="449"/>
      <c r="I206" s="449"/>
      <c r="J206" s="449"/>
      <c r="K206" s="449"/>
      <c r="L206" s="449"/>
      <c r="M206" s="449"/>
      <c r="N206" s="449"/>
      <c r="O206" s="449"/>
      <c r="P206" s="449"/>
      <c r="Q206" s="449"/>
      <c r="R206" s="449"/>
      <c r="S206" s="449"/>
      <c r="T206" s="449"/>
      <c r="U206" s="449"/>
      <c r="V206" s="449"/>
      <c r="W206" s="449"/>
      <c r="X206" s="449"/>
      <c r="Y206" s="449"/>
      <c r="Z206" s="449"/>
      <c r="AA206" s="449"/>
      <c r="AB206" s="449"/>
      <c r="AC206" s="449"/>
      <c r="AD206" s="449"/>
      <c r="AE206" s="449"/>
      <c r="AF206" s="449"/>
      <c r="AG206" s="14"/>
      <c r="AH206" s="21"/>
      <c r="AI206" s="162"/>
      <c r="AJ206" s="162"/>
      <c r="AK206" s="163"/>
      <c r="AL206" s="163"/>
      <c r="AM206" s="232" t="str">
        <f>AQ203</f>
        <v>中丸ＳＳＳ</v>
      </c>
      <c r="AN206" s="237"/>
      <c r="AO206" s="228">
        <f>AP203</f>
        <v>3</v>
      </c>
      <c r="AP206" s="164"/>
      <c r="AQ206" s="163"/>
      <c r="AR206" s="165"/>
      <c r="AS206" s="162"/>
      <c r="AT206" s="163"/>
      <c r="AU206" s="165"/>
      <c r="AW206" s="449" t="str">
        <f>AV74</f>
        <v>第 7 回 栃木県近隣サッカー大会 （Ｕ-12）</v>
      </c>
      <c r="AX206" s="449"/>
      <c r="AY206" s="449"/>
      <c r="AZ206" s="449"/>
      <c r="BA206" s="449"/>
      <c r="BB206" s="449"/>
      <c r="BC206" s="449"/>
      <c r="BD206" s="449"/>
      <c r="BE206" s="449"/>
      <c r="BF206" s="449"/>
      <c r="BG206" s="449"/>
      <c r="BH206" s="449"/>
      <c r="BI206" s="449"/>
      <c r="BJ206" s="449"/>
      <c r="BK206" s="449"/>
      <c r="BL206" s="449"/>
      <c r="BM206" s="449"/>
      <c r="BN206" s="449"/>
      <c r="BO206" s="449"/>
      <c r="BP206" s="449"/>
      <c r="BQ206" s="449"/>
      <c r="BR206" s="449"/>
      <c r="BS206" s="449"/>
      <c r="BT206" s="449"/>
      <c r="BU206" s="449"/>
      <c r="BV206" s="449"/>
      <c r="BW206" s="449"/>
      <c r="BX206" s="449"/>
      <c r="BY206" s="449"/>
      <c r="BZ206" s="449"/>
      <c r="CA206" s="449"/>
      <c r="CD206" s="162"/>
      <c r="CE206" s="162"/>
      <c r="CF206" s="163"/>
      <c r="CG206" s="163"/>
      <c r="CH206" s="232" t="str">
        <f>CL203</f>
        <v>久喜東ＦＣ</v>
      </c>
      <c r="CI206" s="237"/>
      <c r="CJ206" s="228">
        <f>CK203</f>
        <v>5</v>
      </c>
      <c r="CK206" s="164"/>
      <c r="CL206" s="163"/>
      <c r="CM206" s="163"/>
      <c r="CN206" s="162"/>
      <c r="CO206" s="163"/>
      <c r="CP206" s="165"/>
    </row>
    <row r="207" spans="2:94" ht="19.5" customHeight="1" thickBot="1" x14ac:dyDescent="0.2">
      <c r="F207" s="14"/>
      <c r="G207" s="14"/>
      <c r="H207" s="14"/>
      <c r="I207" s="14"/>
      <c r="J207" s="14"/>
      <c r="K207" s="14"/>
      <c r="L207" s="14"/>
      <c r="M207" s="14"/>
      <c r="N207" s="14"/>
      <c r="O207" s="14"/>
      <c r="P207" s="14"/>
      <c r="Q207" s="14"/>
      <c r="R207" s="14"/>
      <c r="S207" s="14"/>
      <c r="T207" s="14"/>
      <c r="U207" s="14"/>
      <c r="Y207" s="316" t="str">
        <f>G14</f>
        <v>≪１日目組み合わせ≫</v>
      </c>
      <c r="Z207" s="316"/>
      <c r="AA207" s="316"/>
      <c r="AB207" s="316"/>
      <c r="AC207" s="316"/>
      <c r="AD207" s="316"/>
      <c r="AE207" s="412" t="str">
        <f>L14</f>
        <v xml:space="preserve"> （12/21）</v>
      </c>
      <c r="AF207" s="412"/>
      <c r="AG207" s="412"/>
      <c r="AH207" s="94"/>
      <c r="AI207" s="166"/>
      <c r="AJ207" s="166"/>
      <c r="AK207" s="167"/>
      <c r="AL207" s="167"/>
      <c r="AM207" s="238" t="str">
        <f>AQ204</f>
        <v>バジェルボ・ブルサン</v>
      </c>
      <c r="AN207" s="239"/>
      <c r="AO207" s="229">
        <f>AP204</f>
        <v>2</v>
      </c>
      <c r="AP207" s="168"/>
      <c r="AQ207" s="167"/>
      <c r="AR207" s="169"/>
      <c r="AS207" s="166"/>
      <c r="AT207" s="167"/>
      <c r="AU207" s="169"/>
      <c r="BA207" s="14"/>
      <c r="BB207" s="14"/>
      <c r="BC207" s="14"/>
      <c r="BD207" s="14"/>
      <c r="BE207" s="14"/>
      <c r="BF207" s="14"/>
      <c r="BG207" s="14"/>
      <c r="BH207" s="14"/>
      <c r="BI207" s="14"/>
      <c r="BJ207" s="14"/>
      <c r="BK207" s="14"/>
      <c r="BL207" s="14"/>
      <c r="BM207" s="14"/>
      <c r="BN207" s="14"/>
      <c r="BO207" s="14"/>
      <c r="BP207" s="14"/>
      <c r="BQ207" s="75"/>
      <c r="BR207" s="75"/>
      <c r="BS207" s="75"/>
      <c r="BT207" s="316" t="str">
        <f>BB14</f>
        <v>≪2日目組み合わせ≫</v>
      </c>
      <c r="BU207" s="316"/>
      <c r="BV207" s="316"/>
      <c r="BW207" s="316"/>
      <c r="BX207" s="316"/>
      <c r="BY207" s="316"/>
      <c r="BZ207" s="412" t="str">
        <f>BG14</f>
        <v>（12/22）</v>
      </c>
      <c r="CA207" s="412"/>
      <c r="CB207" s="412"/>
      <c r="CD207" s="166"/>
      <c r="CE207" s="166"/>
      <c r="CF207" s="167"/>
      <c r="CG207" s="167"/>
      <c r="CH207" s="238" t="str">
        <f>CL204</f>
        <v>野原グランディオス</v>
      </c>
      <c r="CI207" s="239"/>
      <c r="CJ207" s="229">
        <f>CK204</f>
        <v>4</v>
      </c>
      <c r="CK207" s="168"/>
      <c r="CL207" s="167"/>
      <c r="CM207" s="167"/>
      <c r="CN207" s="166"/>
      <c r="CO207" s="167"/>
      <c r="CP207" s="169"/>
    </row>
    <row r="208" spans="2:94" ht="21.95" customHeight="1" x14ac:dyDescent="0.15">
      <c r="B208" s="430" t="str">
        <f>G19</f>
        <v>上の原緑地公園サッカー場　Ｂ</v>
      </c>
      <c r="C208" s="430"/>
      <c r="D208" s="430"/>
      <c r="E208" s="430"/>
      <c r="F208" s="430"/>
      <c r="G208" s="430"/>
      <c r="H208" s="430"/>
      <c r="I208" s="430"/>
      <c r="J208" s="430"/>
      <c r="K208" s="430"/>
      <c r="L208" s="430"/>
      <c r="M208" s="430"/>
      <c r="N208" s="430"/>
      <c r="O208" s="430"/>
      <c r="P208" s="430"/>
      <c r="Q208" s="430"/>
      <c r="R208" s="430"/>
      <c r="S208" s="430"/>
      <c r="T208" s="430"/>
      <c r="U208" s="430"/>
      <c r="V208" s="430"/>
      <c r="W208" s="430"/>
      <c r="X208" s="430"/>
      <c r="Y208" s="430"/>
      <c r="Z208" s="430"/>
      <c r="AA208" s="430"/>
      <c r="AB208" s="430"/>
      <c r="AC208" s="430"/>
      <c r="AD208" s="430"/>
      <c r="AE208" s="430"/>
      <c r="AF208" s="430"/>
      <c r="AG208" s="20"/>
      <c r="AH208" s="20"/>
      <c r="AI208" s="102"/>
      <c r="AJ208" s="102"/>
      <c r="AK208" s="102"/>
      <c r="AL208" s="102"/>
      <c r="AM208" s="102"/>
      <c r="AN208" s="102"/>
      <c r="AO208" s="102"/>
      <c r="AP208" s="145"/>
      <c r="AQ208" s="102"/>
      <c r="AR208" s="102"/>
      <c r="AS208" s="102"/>
      <c r="AT208" s="102"/>
      <c r="AU208" s="183"/>
      <c r="AW208" s="430" t="str">
        <f>BB19</f>
        <v>真岡市鬼怒自然 Ｃ</v>
      </c>
      <c r="AX208" s="430"/>
      <c r="AY208" s="430"/>
      <c r="AZ208" s="430"/>
      <c r="BA208" s="430"/>
      <c r="BB208" s="430"/>
      <c r="BC208" s="430"/>
      <c r="BD208" s="430"/>
      <c r="BE208" s="430"/>
      <c r="BF208" s="430"/>
      <c r="BG208" s="430"/>
      <c r="BH208" s="430"/>
      <c r="BI208" s="430"/>
      <c r="BJ208" s="430"/>
      <c r="BK208" s="430"/>
      <c r="BL208" s="430"/>
      <c r="BM208" s="430"/>
      <c r="BN208" s="430"/>
      <c r="BO208" s="430"/>
      <c r="BP208" s="430"/>
      <c r="BQ208" s="430"/>
      <c r="BR208" s="430"/>
      <c r="BS208" s="430"/>
      <c r="BT208" s="430"/>
      <c r="BU208" s="430"/>
      <c r="BV208" s="430"/>
      <c r="BW208" s="430"/>
      <c r="BX208" s="430"/>
      <c r="BY208" s="430"/>
      <c r="BZ208" s="430"/>
      <c r="CA208" s="430"/>
      <c r="CD208" s="102"/>
      <c r="CE208" s="102"/>
      <c r="CF208" s="102"/>
      <c r="CG208" s="102"/>
      <c r="CH208" s="102"/>
      <c r="CI208" s="102"/>
      <c r="CJ208" s="102"/>
      <c r="CK208" s="145"/>
      <c r="CL208" s="102"/>
      <c r="CM208" s="102"/>
      <c r="CN208" s="102"/>
      <c r="CO208" s="102"/>
      <c r="CP208" s="183"/>
    </row>
    <row r="209" spans="2:94" ht="21.75" customHeight="1" thickBot="1" x14ac:dyDescent="0.2">
      <c r="C209" s="292" t="s">
        <v>64</v>
      </c>
      <c r="D209" s="292"/>
      <c r="E209" s="292"/>
      <c r="F209" s="20"/>
      <c r="G209" s="20"/>
      <c r="H209" s="20"/>
      <c r="I209" s="20"/>
      <c r="J209" s="20"/>
      <c r="K209" s="20"/>
      <c r="L209" s="380" t="s">
        <v>143</v>
      </c>
      <c r="M209" s="380"/>
      <c r="N209" s="380"/>
      <c r="O209" s="380"/>
      <c r="P209" s="380"/>
      <c r="Q209" s="380"/>
      <c r="R209" s="380"/>
      <c r="S209" s="380"/>
      <c r="T209" s="380"/>
      <c r="U209" s="380"/>
      <c r="V209" s="380"/>
      <c r="AB209" s="20"/>
      <c r="AC209" s="7"/>
      <c r="AD209" s="7"/>
      <c r="AE209" s="2"/>
      <c r="AF209" s="2"/>
      <c r="AG209" s="2"/>
      <c r="AH209" s="92"/>
      <c r="AI209" s="181" t="s">
        <v>64</v>
      </c>
      <c r="AJ209" s="103"/>
      <c r="AK209" s="103"/>
      <c r="AL209" s="103"/>
      <c r="AM209" s="103"/>
      <c r="AN209" s="103"/>
      <c r="AO209" s="103"/>
      <c r="AP209" s="141"/>
      <c r="AQ209" s="103"/>
      <c r="AR209" s="103"/>
      <c r="AS209" s="103"/>
      <c r="AT209" s="103"/>
      <c r="AU209" s="160"/>
      <c r="AX209" s="453" t="str">
        <f>AY19</f>
        <v>努力賞リーグ</v>
      </c>
      <c r="AY209" s="453"/>
      <c r="AZ209" s="453"/>
      <c r="BA209" s="453"/>
      <c r="BB209" s="453"/>
      <c r="BC209" s="453"/>
      <c r="BD209" s="20"/>
      <c r="BE209" s="20"/>
      <c r="BF209" s="20"/>
      <c r="BG209" s="20"/>
      <c r="BH209" s="20"/>
      <c r="BI209" s="20"/>
      <c r="BJ209" s="20"/>
      <c r="BK209" s="20"/>
      <c r="BL209" s="20"/>
      <c r="BM209" s="20"/>
      <c r="BN209" s="20"/>
      <c r="BO209" s="20"/>
      <c r="BP209" s="20"/>
      <c r="BQ209" s="20"/>
      <c r="BR209" s="20"/>
      <c r="BS209" s="20"/>
      <c r="BT209" s="20"/>
      <c r="BU209" s="20"/>
      <c r="BV209" s="20"/>
      <c r="BW209" s="20"/>
      <c r="BX209" s="7"/>
      <c r="BY209" s="7"/>
      <c r="BZ209" s="2"/>
      <c r="CA209" s="2"/>
      <c r="CD209" s="181" t="s">
        <v>64</v>
      </c>
      <c r="CE209" s="103"/>
      <c r="CF209" s="103"/>
      <c r="CG209" s="103"/>
      <c r="CH209" s="103"/>
      <c r="CI209" s="103"/>
      <c r="CJ209" s="103"/>
      <c r="CK209" s="141"/>
      <c r="CL209" s="103"/>
      <c r="CM209" s="103"/>
      <c r="CN209" s="103"/>
      <c r="CO209" s="103"/>
      <c r="CP209" s="160"/>
    </row>
    <row r="210" spans="2:94" ht="21.75" customHeight="1" thickBot="1" x14ac:dyDescent="0.2">
      <c r="B210" s="62"/>
      <c r="C210" s="444" t="s">
        <v>43</v>
      </c>
      <c r="D210" s="445"/>
      <c r="E210" s="446"/>
      <c r="F210" s="401" t="str">
        <f>C211</f>
        <v>ＦＣアネーロ</v>
      </c>
      <c r="G210" s="402"/>
      <c r="H210" s="402"/>
      <c r="I210" s="402" t="str">
        <f>C212</f>
        <v>吉田ＳＳＳ</v>
      </c>
      <c r="J210" s="402"/>
      <c r="K210" s="402"/>
      <c r="L210" s="402" t="str">
        <f>C213</f>
        <v>FC.BeVe</v>
      </c>
      <c r="M210" s="402"/>
      <c r="N210" s="402"/>
      <c r="O210" s="443"/>
      <c r="P210" s="443"/>
      <c r="Q210" s="349" t="s">
        <v>8</v>
      </c>
      <c r="R210" s="350"/>
      <c r="S210" s="350"/>
      <c r="T210" s="350" t="s">
        <v>9</v>
      </c>
      <c r="U210" s="350"/>
      <c r="V210" s="350"/>
      <c r="W210" s="350" t="s">
        <v>10</v>
      </c>
      <c r="X210" s="350"/>
      <c r="Y210" s="363"/>
      <c r="Z210" s="370" t="s">
        <v>11</v>
      </c>
      <c r="AA210" s="350"/>
      <c r="AB210" s="363"/>
      <c r="AG210" s="2"/>
      <c r="AH210" s="92"/>
      <c r="AI210" s="170"/>
      <c r="AJ210" s="121" t="s">
        <v>110</v>
      </c>
      <c r="AK210" s="111">
        <v>1</v>
      </c>
      <c r="AL210" s="112">
        <v>2</v>
      </c>
      <c r="AM210" s="113">
        <v>3</v>
      </c>
      <c r="AN210" s="113" t="s">
        <v>97</v>
      </c>
      <c r="AO210" s="171"/>
      <c r="AP210" s="186" t="s">
        <v>102</v>
      </c>
      <c r="AQ210" s="187" t="s">
        <v>103</v>
      </c>
      <c r="AR210" s="188" t="s">
        <v>104</v>
      </c>
      <c r="AS210" s="187" t="s">
        <v>119</v>
      </c>
      <c r="AT210" s="188" t="s">
        <v>120</v>
      </c>
      <c r="AU210" s="189" t="s">
        <v>105</v>
      </c>
      <c r="AX210" s="371" t="s">
        <v>43</v>
      </c>
      <c r="AY210" s="372"/>
      <c r="AZ210" s="373"/>
      <c r="BA210" s="401" t="str">
        <f>AX211</f>
        <v>west united</v>
      </c>
      <c r="BB210" s="402"/>
      <c r="BC210" s="402"/>
      <c r="BD210" s="402" t="str">
        <f>AX212</f>
        <v>IRK FC</v>
      </c>
      <c r="BE210" s="402"/>
      <c r="BF210" s="402"/>
      <c r="BG210" s="402" t="str">
        <f>AX213</f>
        <v>つくば市トレセン</v>
      </c>
      <c r="BH210" s="402"/>
      <c r="BI210" s="402"/>
      <c r="BJ210" s="443"/>
      <c r="BK210" s="443"/>
      <c r="BL210" s="349" t="s">
        <v>8</v>
      </c>
      <c r="BM210" s="350"/>
      <c r="BN210" s="350"/>
      <c r="BO210" s="350" t="s">
        <v>9</v>
      </c>
      <c r="BP210" s="350"/>
      <c r="BQ210" s="350"/>
      <c r="BR210" s="350" t="s">
        <v>10</v>
      </c>
      <c r="BS210" s="350"/>
      <c r="BT210" s="363"/>
      <c r="BU210" s="370" t="s">
        <v>11</v>
      </c>
      <c r="BV210" s="350"/>
      <c r="BW210" s="363"/>
      <c r="BY210" s="495" t="s">
        <v>95</v>
      </c>
      <c r="BZ210" s="495"/>
      <c r="CA210" s="495"/>
      <c r="CB210" s="495"/>
      <c r="CD210" s="170"/>
      <c r="CE210" s="121" t="s">
        <v>110</v>
      </c>
      <c r="CF210" s="111">
        <v>1</v>
      </c>
      <c r="CG210" s="112">
        <v>2</v>
      </c>
      <c r="CH210" s="113">
        <v>3</v>
      </c>
      <c r="CI210" s="113" t="s">
        <v>97</v>
      </c>
      <c r="CJ210" s="171"/>
      <c r="CK210" s="186" t="s">
        <v>102</v>
      </c>
      <c r="CL210" s="187" t="s">
        <v>103</v>
      </c>
      <c r="CM210" s="188" t="s">
        <v>104</v>
      </c>
      <c r="CN210" s="187" t="s">
        <v>119</v>
      </c>
      <c r="CO210" s="188" t="s">
        <v>120</v>
      </c>
      <c r="CP210" s="189" t="s">
        <v>105</v>
      </c>
    </row>
    <row r="211" spans="2:94" ht="21.75" customHeight="1" thickTop="1" x14ac:dyDescent="0.15">
      <c r="B211" s="64">
        <v>1</v>
      </c>
      <c r="C211" s="392" t="str">
        <f>Y22</f>
        <v>ＦＣアネーロ</v>
      </c>
      <c r="D211" s="393"/>
      <c r="E211" s="394"/>
      <c r="F211" s="41"/>
      <c r="G211" s="42"/>
      <c r="H211" s="43"/>
      <c r="I211" s="65">
        <f>IF(L221="","",L221)</f>
        <v>1</v>
      </c>
      <c r="J211" s="38" t="s">
        <v>2</v>
      </c>
      <c r="K211" s="66">
        <f>IF(P221="","",P221)</f>
        <v>7</v>
      </c>
      <c r="L211" s="65">
        <f>IF(L223="","",L223)</f>
        <v>3</v>
      </c>
      <c r="M211" s="38"/>
      <c r="N211" s="38" t="s">
        <v>2</v>
      </c>
      <c r="O211" s="38"/>
      <c r="P211" s="38">
        <f>IF(P223="","",P223)</f>
        <v>1</v>
      </c>
      <c r="Q211" s="345">
        <f>AN211</f>
        <v>3</v>
      </c>
      <c r="R211" s="323"/>
      <c r="S211" s="323"/>
      <c r="T211" s="337">
        <f>IF(I211="","",((I211+L211)-(K211+P211)))</f>
        <v>-4</v>
      </c>
      <c r="U211" s="337"/>
      <c r="V211" s="337"/>
      <c r="W211" s="337">
        <f>IF(I211="","",(I211+L211))</f>
        <v>4</v>
      </c>
      <c r="X211" s="337"/>
      <c r="Y211" s="411"/>
      <c r="Z211" s="322">
        <f>IF(AU211="","",RANK(AU211,AU211:AU213,0))</f>
        <v>2</v>
      </c>
      <c r="AA211" s="323"/>
      <c r="AB211" s="324"/>
      <c r="AC211" s="5"/>
      <c r="AD211" s="303" t="s">
        <v>94</v>
      </c>
      <c r="AE211" s="303"/>
      <c r="AF211" s="303"/>
      <c r="AG211" s="303"/>
      <c r="AH211" s="96"/>
      <c r="AI211" s="172"/>
      <c r="AJ211" s="114">
        <v>1</v>
      </c>
      <c r="AK211" s="221"/>
      <c r="AL211" s="110">
        <f>IF(I211="",0,IF(I211&gt;K211,3,IF(I211&lt;K211,0,IF(I211=K211,1))))</f>
        <v>0</v>
      </c>
      <c r="AM211" s="115">
        <f>IF(L211="",0,IF(L211&gt;P211,3,IF(L211&lt;P211,0,IF(L211=P211,1,""))))</f>
        <v>3</v>
      </c>
      <c r="AN211" s="115">
        <f>IF(I211="","",AK211+AL211+AM211)</f>
        <v>3</v>
      </c>
      <c r="AO211" s="105"/>
      <c r="AP211" s="190">
        <f>IF(Q211="","",RANK(Q211,Q211:S213,0))</f>
        <v>2</v>
      </c>
      <c r="AQ211" s="191">
        <f>IF(T211="","",RANK(T211,T211:V213,0))</f>
        <v>2</v>
      </c>
      <c r="AR211" s="192">
        <f>IF(W211="","",RANK(W211,W211:Y213,0))</f>
        <v>2</v>
      </c>
      <c r="AS211" s="191">
        <f>IF(Q211="","",(Q211*2)+T211+(W211*0.1)+(AR211*0.001))</f>
        <v>2.4019999999999997</v>
      </c>
      <c r="AT211" s="192">
        <f>IF(M221&gt;O221,1,IF(M221&lt;O221,O1022))+IF(M223&gt;O223,1,IF(M223&lt;O223,0))</f>
        <v>0</v>
      </c>
      <c r="AU211" s="193">
        <f>IF(Q211="","",(Q211*2)+T211+(W211*0.1)+(AT211*0.001))</f>
        <v>2.4</v>
      </c>
      <c r="AW211" s="64">
        <v>1</v>
      </c>
      <c r="AX211" s="392" t="str">
        <f>BT22</f>
        <v>west united</v>
      </c>
      <c r="AY211" s="393"/>
      <c r="AZ211" s="394"/>
      <c r="BA211" s="41"/>
      <c r="BB211" s="42"/>
      <c r="BC211" s="43"/>
      <c r="BD211" s="65">
        <f>IF(BG221="","",BG221)</f>
        <v>0</v>
      </c>
      <c r="BE211" s="38" t="s">
        <v>2</v>
      </c>
      <c r="BF211" s="66">
        <f>IF(BK221="","",BK221)</f>
        <v>1</v>
      </c>
      <c r="BG211" s="65">
        <f>IF(BG223="","",BG223)</f>
        <v>0</v>
      </c>
      <c r="BH211" s="38"/>
      <c r="BI211" s="38" t="s">
        <v>2</v>
      </c>
      <c r="BJ211" s="38"/>
      <c r="BK211" s="38">
        <f>IF(BK223="","",BK223)</f>
        <v>2</v>
      </c>
      <c r="BL211" s="345">
        <f>CI211</f>
        <v>0</v>
      </c>
      <c r="BM211" s="323"/>
      <c r="BN211" s="323"/>
      <c r="BO211" s="337">
        <f>IF(BD211="","",((BD211+BG211)-(BF211+BK211)))</f>
        <v>-3</v>
      </c>
      <c r="BP211" s="337"/>
      <c r="BQ211" s="337"/>
      <c r="BR211" s="337">
        <f>IF(BD211="","",(BD211+BG211))</f>
        <v>0</v>
      </c>
      <c r="BS211" s="337"/>
      <c r="BT211" s="411"/>
      <c r="BU211" s="322">
        <f>IF(CP211="","",RANK(CP211,CP211:CP213,0))</f>
        <v>3</v>
      </c>
      <c r="BV211" s="323"/>
      <c r="BW211" s="324"/>
      <c r="BX211" s="5"/>
      <c r="BY211" s="496"/>
      <c r="BZ211" s="496"/>
      <c r="CA211" s="496"/>
      <c r="CB211" s="496"/>
      <c r="CD211" s="172"/>
      <c r="CE211" s="114">
        <v>1</v>
      </c>
      <c r="CF211" s="221"/>
      <c r="CG211" s="110">
        <f>IF(BD211="",0,IF(BD211&gt;BF211,3,IF(BD211&lt;BF211,0,IF(BD211=BF211,1))))</f>
        <v>0</v>
      </c>
      <c r="CH211" s="115">
        <f>IF(BG211="",0,IF(BG211&gt;BK211,3,IF(BG211&lt;BK211,0,IF(BG211=BK211,1,""))))</f>
        <v>0</v>
      </c>
      <c r="CI211" s="115">
        <f>IF(BD211="","",CF211+CG211+CH211)</f>
        <v>0</v>
      </c>
      <c r="CJ211" s="105"/>
      <c r="CK211" s="190">
        <f>IF(BL211="","",RANK(BL211,BL211:BN213,0))</f>
        <v>3</v>
      </c>
      <c r="CL211" s="191">
        <f>IF(BO211="","",RANK(BO211,BO211:BQ213,0))</f>
        <v>3</v>
      </c>
      <c r="CM211" s="192">
        <f>IF(BR211="","",RANK(BR211,BR211:BT213,0))</f>
        <v>3</v>
      </c>
      <c r="CN211" s="191">
        <f>IF(BL211="","",(BL211*2)+BO211+(BR211*0.1)+(CM211*0.001))</f>
        <v>-2.9969999999999999</v>
      </c>
      <c r="CO211" s="192">
        <f>IF(BH221&gt;BJ221,1,IF(BH221&lt;BJ221,BJ1022))+IF(BH223&gt;BJ223,1,IF(BH223&lt;BJ223,0))</f>
        <v>0</v>
      </c>
      <c r="CP211" s="193">
        <f>IF(BL211="","",(BL211*2)+BO211+(BR211*0.1)+(CO211*0.001))</f>
        <v>-3</v>
      </c>
    </row>
    <row r="212" spans="2:94" ht="21.75" customHeight="1" x14ac:dyDescent="0.15">
      <c r="B212" s="67">
        <v>2</v>
      </c>
      <c r="C212" s="418" t="str">
        <f>Y23</f>
        <v>吉田ＳＳＳ</v>
      </c>
      <c r="D212" s="419"/>
      <c r="E212" s="420"/>
      <c r="F212" s="24">
        <f>K211</f>
        <v>7</v>
      </c>
      <c r="G212" s="24" t="s">
        <v>2</v>
      </c>
      <c r="H212" s="25">
        <f>I211</f>
        <v>1</v>
      </c>
      <c r="I212" s="44"/>
      <c r="J212" s="45"/>
      <c r="K212" s="46"/>
      <c r="L212" s="35">
        <f>IF(L225="","",L225)</f>
        <v>8</v>
      </c>
      <c r="M212" s="24"/>
      <c r="N212" s="24" t="s">
        <v>2</v>
      </c>
      <c r="O212" s="24"/>
      <c r="P212" s="24">
        <f>IF(P225="","",P225)</f>
        <v>0</v>
      </c>
      <c r="Q212" s="421">
        <f>AN212</f>
        <v>6</v>
      </c>
      <c r="R212" s="347"/>
      <c r="S212" s="347"/>
      <c r="T212" s="317">
        <f>IF(F212="","",((F212+L212)-(H212+P212)))</f>
        <v>14</v>
      </c>
      <c r="U212" s="317"/>
      <c r="V212" s="317"/>
      <c r="W212" s="317">
        <f>IF(F212="","",(F212+L212))</f>
        <v>15</v>
      </c>
      <c r="X212" s="317"/>
      <c r="Y212" s="318"/>
      <c r="Z212" s="346">
        <f>IF(AU212="","",RANK(AU212,AU211:AU213,0))</f>
        <v>1</v>
      </c>
      <c r="AA212" s="347"/>
      <c r="AB212" s="348"/>
      <c r="AC212" s="5"/>
      <c r="AD212" s="91" t="s">
        <v>80</v>
      </c>
      <c r="AE212" s="303" t="str">
        <f>IF(AO235="","",INDEX($AM235:$AM240,MATCH(AI212,$AO235:$AO240,0),1))</f>
        <v>吉田ＳＳＳ</v>
      </c>
      <c r="AF212" s="303"/>
      <c r="AG212" s="303"/>
      <c r="AH212" s="96"/>
      <c r="AI212" s="172">
        <v>1</v>
      </c>
      <c r="AJ212" s="116">
        <v>2</v>
      </c>
      <c r="AK212" s="109">
        <f>IF(F212="",0,IF(F212&gt;H212,3,IF(F212&lt;H212,0,IF(F212=H212,1))))</f>
        <v>3</v>
      </c>
      <c r="AL212" s="222"/>
      <c r="AM212" s="117">
        <f>IF(L212="",0,IF(L212&gt;P212,3,IF(L212&lt;P212,0,IF(L212=P212,1))))</f>
        <v>3</v>
      </c>
      <c r="AN212" s="117">
        <f>IF(F212="","",AK212+AL212+AM212)</f>
        <v>6</v>
      </c>
      <c r="AO212" s="105"/>
      <c r="AP212" s="156">
        <f>IF(Q212="","",RANK(Q212,Q211:S213,0))</f>
        <v>1</v>
      </c>
      <c r="AQ212" s="108">
        <f>IF(T212="","",RANK(T212,T211:V213,0))</f>
        <v>1</v>
      </c>
      <c r="AR212" s="133">
        <f>IF(W212="","",RANK(W212,W211:Y213,0))</f>
        <v>1</v>
      </c>
      <c r="AS212" s="108">
        <f>IF(Q212="","",(Q212*2)+T212+(W212*0.1)+(AR212*0.001))</f>
        <v>27.501000000000001</v>
      </c>
      <c r="AT212" s="133">
        <f>IF(O221&gt;M221,1,IF(O221&lt;M221,0))+IF(M225&gt;O225,1,IF(M225&lt;O225,0))</f>
        <v>0</v>
      </c>
      <c r="AU212" s="194">
        <f>IF(Q212="","",(Q212*2)+T212+(W212*0.1)+(AT212*0.001))</f>
        <v>27.5</v>
      </c>
      <c r="AW212" s="67">
        <v>2</v>
      </c>
      <c r="AX212" s="418" t="str">
        <f>BT23</f>
        <v>IRK FC</v>
      </c>
      <c r="AY212" s="419"/>
      <c r="AZ212" s="420"/>
      <c r="BA212" s="24">
        <f>BF211</f>
        <v>1</v>
      </c>
      <c r="BB212" s="24" t="s">
        <v>2</v>
      </c>
      <c r="BC212" s="25">
        <f>BD211</f>
        <v>0</v>
      </c>
      <c r="BD212" s="44"/>
      <c r="BE212" s="45"/>
      <c r="BF212" s="46"/>
      <c r="BG212" s="35">
        <f>IF(BG225="","",BG225)</f>
        <v>1</v>
      </c>
      <c r="BH212" s="24"/>
      <c r="BI212" s="24" t="s">
        <v>2</v>
      </c>
      <c r="BJ212" s="24"/>
      <c r="BK212" s="24">
        <f>IF(BK225="","",BK225)</f>
        <v>4</v>
      </c>
      <c r="BL212" s="421">
        <f>CI212</f>
        <v>3</v>
      </c>
      <c r="BM212" s="347"/>
      <c r="BN212" s="347"/>
      <c r="BO212" s="317">
        <f>IF(BA212="","",((BA212+BG212)-(BC212+BK212)))</f>
        <v>-2</v>
      </c>
      <c r="BP212" s="317"/>
      <c r="BQ212" s="317"/>
      <c r="BR212" s="317">
        <f>IF(BA212="","",(BA212+BG212))</f>
        <v>2</v>
      </c>
      <c r="BS212" s="317"/>
      <c r="BT212" s="318"/>
      <c r="BU212" s="346">
        <f>IF(CP212="","",RANK(CP212,CP211:CP213,0))</f>
        <v>2</v>
      </c>
      <c r="BV212" s="347"/>
      <c r="BW212" s="348"/>
      <c r="BX212" s="5"/>
      <c r="BY212" s="91" t="s">
        <v>80</v>
      </c>
      <c r="BZ212" s="303" t="str">
        <f>IF(CJ235="","",INDEX($CH235:$CH240,MATCH(CD212,$CJ235:$CJ240,0),1))</f>
        <v>つくば市トレセン</v>
      </c>
      <c r="CA212" s="303"/>
      <c r="CB212" s="303"/>
      <c r="CD212" s="172">
        <v>1</v>
      </c>
      <c r="CE212" s="116">
        <v>2</v>
      </c>
      <c r="CF212" s="109">
        <f>IF(BA212="",0,IF(BA212&gt;BC212,3,IF(BA212&lt;BC212,0,IF(BA212=BC212,1))))</f>
        <v>3</v>
      </c>
      <c r="CG212" s="222"/>
      <c r="CH212" s="117">
        <f>IF(BG212="",0,IF(BG212&gt;BK212,3,IF(BG212&lt;BK212,0,IF(BG212=BK212,1))))</f>
        <v>0</v>
      </c>
      <c r="CI212" s="117">
        <f>IF(BA212="","",CF212+CG212+CH212)</f>
        <v>3</v>
      </c>
      <c r="CJ212" s="105"/>
      <c r="CK212" s="156">
        <f>IF(BL212="","",RANK(BL212,BL211:BN213,0))</f>
        <v>2</v>
      </c>
      <c r="CL212" s="108">
        <f>IF(BO212="","",RANK(BO212,BO211:BQ213,0))</f>
        <v>2</v>
      </c>
      <c r="CM212" s="133">
        <f>IF(BR212="","",RANK(BR212,BR211:BT213,0))</f>
        <v>2</v>
      </c>
      <c r="CN212" s="108">
        <f>IF(BL212="","",(BL212*2)+BO212+(BR212*0.1)+(CM212*0.001))</f>
        <v>4.202</v>
      </c>
      <c r="CO212" s="133">
        <f>IF(BJ221&gt;BH221,1,IF(BJ221&lt;BH221,0))+IF(BH225&gt;BJ225,1,IF(BH225&lt;BJ225,0))</f>
        <v>0</v>
      </c>
      <c r="CP212" s="194">
        <f>IF(BL212="","",(BL212*2)+BO212+(BR212*0.1)+(CO212*0.001))</f>
        <v>4.2</v>
      </c>
    </row>
    <row r="213" spans="2:94" ht="21.75" customHeight="1" thickBot="1" x14ac:dyDescent="0.2">
      <c r="B213" s="68">
        <v>3</v>
      </c>
      <c r="C213" s="365" t="str">
        <f>Y24</f>
        <v>FC.BeVe</v>
      </c>
      <c r="D213" s="366"/>
      <c r="E213" s="367"/>
      <c r="F213" s="26">
        <f>P211</f>
        <v>1</v>
      </c>
      <c r="G213" s="26" t="s">
        <v>2</v>
      </c>
      <c r="H213" s="27">
        <f>L211</f>
        <v>3</v>
      </c>
      <c r="I213" s="28">
        <f>P212</f>
        <v>0</v>
      </c>
      <c r="J213" s="26" t="s">
        <v>2</v>
      </c>
      <c r="K213" s="27">
        <f>L212</f>
        <v>8</v>
      </c>
      <c r="L213" s="47"/>
      <c r="M213" s="48"/>
      <c r="N213" s="48"/>
      <c r="O213" s="48"/>
      <c r="P213" s="48"/>
      <c r="Q213" s="368">
        <f>AN213</f>
        <v>0</v>
      </c>
      <c r="R213" s="305"/>
      <c r="S213" s="305"/>
      <c r="T213" s="320">
        <f>IF(F213="","",((F213+I213)-(H213+K213)))</f>
        <v>-10</v>
      </c>
      <c r="U213" s="320"/>
      <c r="V213" s="320"/>
      <c r="W213" s="320">
        <f>IF(F213="","",(F213+I213))</f>
        <v>1</v>
      </c>
      <c r="X213" s="320"/>
      <c r="Y213" s="321"/>
      <c r="Z213" s="304">
        <f>IF(AU213="","",RANK(AU213,AU211:AU213,0))</f>
        <v>3</v>
      </c>
      <c r="AA213" s="305"/>
      <c r="AB213" s="306"/>
      <c r="AC213" s="5"/>
      <c r="AD213" s="91" t="s">
        <v>69</v>
      </c>
      <c r="AE213" s="342" t="str">
        <f>IF(AO235="","",INDEX($AM235:$AM240,MATCH(AI213,$AO235:$AO240,0),1))</f>
        <v>大袋ＦＣ</v>
      </c>
      <c r="AF213" s="343"/>
      <c r="AG213" s="344"/>
      <c r="AH213" s="96"/>
      <c r="AI213" s="172">
        <v>2</v>
      </c>
      <c r="AJ213" s="118">
        <v>3</v>
      </c>
      <c r="AK213" s="107">
        <f>IF(F213="",0,IF(F213&gt;H213,3,IF(F213&lt;H213,0,IF(F213=H213,1))))</f>
        <v>0</v>
      </c>
      <c r="AL213" s="119">
        <f>IF(I213="",0,IF(I213&gt;K213,3,IF(I213&lt;K213,0,IF(I213=K213,1))))</f>
        <v>0</v>
      </c>
      <c r="AM213" s="223"/>
      <c r="AN213" s="120">
        <f>IF(F213="","",AK213+AL213+AM213)</f>
        <v>0</v>
      </c>
      <c r="AO213" s="105"/>
      <c r="AP213" s="195">
        <f>IF(Q213="","",RANK(Q213,Q211:S213,0))</f>
        <v>3</v>
      </c>
      <c r="AQ213" s="119">
        <f>IF(T213="","",RANK(T213,T211:V213,0))</f>
        <v>3</v>
      </c>
      <c r="AR213" s="123">
        <f>IF(W213="","",RANK(W213,W211:Y213,0))</f>
        <v>3</v>
      </c>
      <c r="AS213" s="119">
        <f>IF(Q213="","",(Q213*2)+T213+(W213*0.1)+(AR213*0.001))</f>
        <v>-9.8970000000000002</v>
      </c>
      <c r="AT213" s="123">
        <f>IF(O223&gt;M223,1,IF(O223&lt;M223,0))+IF(O225&gt;M225,1,IF(O225&lt;M225,0))</f>
        <v>0</v>
      </c>
      <c r="AU213" s="196">
        <f>IF(Q213="","",(Q213*2)+T213+(W213*0.1)+(AT213*0.001))</f>
        <v>-9.9</v>
      </c>
      <c r="AW213" s="68">
        <v>3</v>
      </c>
      <c r="AX213" s="365" t="str">
        <f>BT24</f>
        <v>つくば市トレセン</v>
      </c>
      <c r="AY213" s="366"/>
      <c r="AZ213" s="367"/>
      <c r="BA213" s="26">
        <f>BK211</f>
        <v>2</v>
      </c>
      <c r="BB213" s="26" t="s">
        <v>2</v>
      </c>
      <c r="BC213" s="27">
        <f>BG211</f>
        <v>0</v>
      </c>
      <c r="BD213" s="28">
        <f>BK212</f>
        <v>4</v>
      </c>
      <c r="BE213" s="26" t="s">
        <v>2</v>
      </c>
      <c r="BF213" s="27">
        <f>BG212</f>
        <v>1</v>
      </c>
      <c r="BG213" s="47"/>
      <c r="BH213" s="48"/>
      <c r="BI213" s="48"/>
      <c r="BJ213" s="48"/>
      <c r="BK213" s="48"/>
      <c r="BL213" s="368">
        <f>CI213</f>
        <v>6</v>
      </c>
      <c r="BM213" s="305"/>
      <c r="BN213" s="305"/>
      <c r="BO213" s="320">
        <f>IF(BA213="","",((BA213+BD213)-(BC213+BF213)))</f>
        <v>5</v>
      </c>
      <c r="BP213" s="320"/>
      <c r="BQ213" s="320"/>
      <c r="BR213" s="320">
        <f>IF(BA213="","",(BA213+BD213))</f>
        <v>6</v>
      </c>
      <c r="BS213" s="320"/>
      <c r="BT213" s="321"/>
      <c r="BU213" s="304">
        <f>IF(CP213="","",RANK(CP213,CP211:CP213,0))</f>
        <v>1</v>
      </c>
      <c r="BV213" s="305"/>
      <c r="BW213" s="306"/>
      <c r="BX213" s="5"/>
      <c r="BY213" s="91" t="s">
        <v>69</v>
      </c>
      <c r="BZ213" s="342" t="str">
        <f>IF(CJ235="","",INDEX($CH235:$CH240,MATCH(CD213,$CJ235:$CJ240,0),1))</f>
        <v>与野鈴谷ＳＳＳ</v>
      </c>
      <c r="CA213" s="343"/>
      <c r="CB213" s="344"/>
      <c r="CD213" s="172">
        <v>2</v>
      </c>
      <c r="CE213" s="118">
        <v>3</v>
      </c>
      <c r="CF213" s="107">
        <f>IF(BA213="",0,IF(BA213&gt;BC213,3,IF(BA213&lt;BC213,0,IF(BA213=BC213,1))))</f>
        <v>3</v>
      </c>
      <c r="CG213" s="119">
        <f>IF(BD213="",0,IF(BD213&gt;BF213,3,IF(BD213&lt;BF213,0,IF(BD213=BF213,1))))</f>
        <v>3</v>
      </c>
      <c r="CH213" s="223"/>
      <c r="CI213" s="120">
        <f>IF(BA213="","",CF213+CG213+CH213)</f>
        <v>6</v>
      </c>
      <c r="CJ213" s="105"/>
      <c r="CK213" s="195">
        <f>IF(BL213="","",RANK(BL213,BL211:BN213,0))</f>
        <v>1</v>
      </c>
      <c r="CL213" s="119">
        <f>IF(BO213="","",RANK(BO213,BO211:BQ213,0))</f>
        <v>1</v>
      </c>
      <c r="CM213" s="123">
        <f>IF(BR213="","",RANK(BR213,BR211:BT213,0))</f>
        <v>1</v>
      </c>
      <c r="CN213" s="119">
        <f>IF(BL213="","",(BL213*2)+BO213+(BR213*0.1)+(CM213*0.001))</f>
        <v>17.601000000000003</v>
      </c>
      <c r="CO213" s="123">
        <f>IF(BJ223&gt;BH223,1,IF(BJ223&lt;BH223,0))+IF(BJ225&gt;BH225,1,IF(BJ225&lt;BH225,0))</f>
        <v>0</v>
      </c>
      <c r="CP213" s="196">
        <f>IF(BL213="","",(BL213*2)+BO213+(BR213*0.1)+(CO213*0.001))</f>
        <v>17.600000000000001</v>
      </c>
    </row>
    <row r="214" spans="2:94" ht="21.75" customHeight="1" thickBot="1" x14ac:dyDescent="0.2">
      <c r="B214" s="62"/>
      <c r="C214" s="62"/>
      <c r="D214" s="62"/>
      <c r="E214" s="69"/>
      <c r="F214" s="69"/>
      <c r="G214" s="69"/>
      <c r="H214" s="69"/>
      <c r="I214" s="69"/>
      <c r="J214" s="69"/>
      <c r="K214" s="69"/>
      <c r="L214" s="69"/>
      <c r="M214" s="69"/>
      <c r="N214" s="69"/>
      <c r="O214" s="69"/>
      <c r="P214" s="69"/>
      <c r="Q214" s="74"/>
      <c r="R214" s="74"/>
      <c r="S214" s="74"/>
      <c r="T214" s="74"/>
      <c r="U214" s="74"/>
      <c r="V214" s="74"/>
      <c r="W214" s="74"/>
      <c r="X214" s="74"/>
      <c r="Y214" s="74"/>
      <c r="Z214" s="74"/>
      <c r="AA214" s="74"/>
      <c r="AB214" s="74"/>
      <c r="AC214" s="5"/>
      <c r="AD214" s="91" t="s">
        <v>70</v>
      </c>
      <c r="AE214" s="303" t="str">
        <f>IF(AO235="","",INDEX($AM235:$AM240,MATCH(AI214,$AO235:$AO240,0),1))</f>
        <v>セントラルFC</v>
      </c>
      <c r="AF214" s="303"/>
      <c r="AG214" s="303"/>
      <c r="AH214" s="96"/>
      <c r="AI214" s="172">
        <v>3</v>
      </c>
      <c r="AJ214" s="104"/>
      <c r="AK214" s="104"/>
      <c r="AL214" s="104"/>
      <c r="AM214" s="104"/>
      <c r="AN214" s="104"/>
      <c r="AO214" s="104"/>
      <c r="AP214" s="146"/>
      <c r="AQ214" s="104"/>
      <c r="AR214" s="104"/>
      <c r="AS214" s="104"/>
      <c r="AT214" s="104"/>
      <c r="AU214" s="197"/>
      <c r="AW214" s="62"/>
      <c r="AX214" s="62"/>
      <c r="AY214" s="62"/>
      <c r="AZ214" s="69"/>
      <c r="BA214" s="69"/>
      <c r="BB214" s="69"/>
      <c r="BC214" s="69"/>
      <c r="BD214" s="69"/>
      <c r="BE214" s="69"/>
      <c r="BF214" s="69"/>
      <c r="BG214" s="69"/>
      <c r="BH214" s="69"/>
      <c r="BI214" s="69"/>
      <c r="BJ214" s="69"/>
      <c r="BK214" s="69"/>
      <c r="BL214" s="74"/>
      <c r="BM214" s="74"/>
      <c r="BN214" s="74"/>
      <c r="BO214" s="74"/>
      <c r="BP214" s="74"/>
      <c r="BQ214" s="74"/>
      <c r="BR214" s="74"/>
      <c r="BS214" s="74"/>
      <c r="BT214" s="74"/>
      <c r="BU214" s="74"/>
      <c r="BV214" s="74"/>
      <c r="BW214" s="74"/>
      <c r="BX214" s="5"/>
      <c r="BY214" s="91" t="s">
        <v>70</v>
      </c>
      <c r="BZ214" s="303" t="str">
        <f>IF(CJ235="","",INDEX($CH235:$CH240,MATCH(CD214,$CJ235:$CJ240,0),1))</f>
        <v>IRK FC</v>
      </c>
      <c r="CA214" s="303"/>
      <c r="CB214" s="303"/>
      <c r="CD214" s="172">
        <v>3</v>
      </c>
      <c r="CE214" s="104"/>
      <c r="CF214" s="104"/>
      <c r="CG214" s="104"/>
      <c r="CH214" s="104"/>
      <c r="CI214" s="104"/>
      <c r="CJ214" s="104"/>
      <c r="CK214" s="146"/>
      <c r="CL214" s="104"/>
      <c r="CM214" s="104"/>
      <c r="CN214" s="104"/>
      <c r="CO214" s="104"/>
      <c r="CP214" s="197"/>
    </row>
    <row r="215" spans="2:94" ht="21.75" customHeight="1" thickBot="1" x14ac:dyDescent="0.2">
      <c r="B215" s="62"/>
      <c r="C215" s="444" t="s">
        <v>44</v>
      </c>
      <c r="D215" s="445"/>
      <c r="E215" s="446"/>
      <c r="F215" s="401" t="str">
        <f>C216</f>
        <v>サウス宇都宮</v>
      </c>
      <c r="G215" s="402"/>
      <c r="H215" s="402"/>
      <c r="I215" s="402" t="str">
        <f>C217</f>
        <v>セントラルFC</v>
      </c>
      <c r="J215" s="402"/>
      <c r="K215" s="402"/>
      <c r="L215" s="402" t="str">
        <f>C218</f>
        <v>大袋ＦＣ</v>
      </c>
      <c r="M215" s="402"/>
      <c r="N215" s="402"/>
      <c r="O215" s="443"/>
      <c r="P215" s="443"/>
      <c r="Q215" s="448" t="s">
        <v>8</v>
      </c>
      <c r="R215" s="375"/>
      <c r="S215" s="375"/>
      <c r="T215" s="375" t="s">
        <v>9</v>
      </c>
      <c r="U215" s="375"/>
      <c r="V215" s="375"/>
      <c r="W215" s="375" t="s">
        <v>10</v>
      </c>
      <c r="X215" s="375"/>
      <c r="Y215" s="376"/>
      <c r="Z215" s="374" t="s">
        <v>11</v>
      </c>
      <c r="AA215" s="375"/>
      <c r="AB215" s="376"/>
      <c r="AC215" s="5"/>
      <c r="AD215" s="91" t="s">
        <v>71</v>
      </c>
      <c r="AE215" s="303" t="str">
        <f>IF(AO235="","",INDEX($AM235:$AM240,MATCH(AI215,$AO235:$AO240,0),1))</f>
        <v>ＦＣアネーロ</v>
      </c>
      <c r="AF215" s="303"/>
      <c r="AG215" s="303"/>
      <c r="AH215" s="96"/>
      <c r="AI215" s="172">
        <v>4</v>
      </c>
      <c r="AJ215" s="121" t="s">
        <v>106</v>
      </c>
      <c r="AK215" s="111">
        <v>1</v>
      </c>
      <c r="AL215" s="112">
        <v>2</v>
      </c>
      <c r="AM215" s="113">
        <v>3</v>
      </c>
      <c r="AN215" s="113" t="s">
        <v>97</v>
      </c>
      <c r="AO215" s="122"/>
      <c r="AP215" s="186" t="s">
        <v>102</v>
      </c>
      <c r="AQ215" s="187" t="s">
        <v>103</v>
      </c>
      <c r="AR215" s="188" t="s">
        <v>104</v>
      </c>
      <c r="AS215" s="187" t="s">
        <v>119</v>
      </c>
      <c r="AT215" s="188" t="s">
        <v>120</v>
      </c>
      <c r="AU215" s="189" t="s">
        <v>105</v>
      </c>
      <c r="AW215" s="62"/>
      <c r="AX215" s="444" t="s">
        <v>44</v>
      </c>
      <c r="AY215" s="445"/>
      <c r="AZ215" s="446"/>
      <c r="BA215" s="401" t="str">
        <f>AX216</f>
        <v>小名浜FC</v>
      </c>
      <c r="BB215" s="402"/>
      <c r="BC215" s="402"/>
      <c r="BD215" s="402" t="str">
        <f>AX217</f>
        <v>サウス宇都宮</v>
      </c>
      <c r="BE215" s="402"/>
      <c r="BF215" s="402"/>
      <c r="BG215" s="402" t="str">
        <f>AX218</f>
        <v>与野鈴谷ＳＳＳ</v>
      </c>
      <c r="BH215" s="402"/>
      <c r="BI215" s="402"/>
      <c r="BJ215" s="443"/>
      <c r="BK215" s="443"/>
      <c r="BL215" s="448" t="s">
        <v>8</v>
      </c>
      <c r="BM215" s="375"/>
      <c r="BN215" s="375"/>
      <c r="BO215" s="375" t="s">
        <v>9</v>
      </c>
      <c r="BP215" s="375"/>
      <c r="BQ215" s="375"/>
      <c r="BR215" s="375" t="s">
        <v>10</v>
      </c>
      <c r="BS215" s="375"/>
      <c r="BT215" s="376"/>
      <c r="BU215" s="374" t="s">
        <v>11</v>
      </c>
      <c r="BV215" s="375"/>
      <c r="BW215" s="376"/>
      <c r="BX215" s="5"/>
      <c r="BY215" s="91" t="s">
        <v>71</v>
      </c>
      <c r="BZ215" s="303" t="str">
        <f>IF(CJ235="","",INDEX($CH235:$CH240,MATCH(CD215,$CJ235:$CJ240,0),1))</f>
        <v>小名浜FC</v>
      </c>
      <c r="CA215" s="303"/>
      <c r="CB215" s="303"/>
      <c r="CD215" s="172">
        <v>4</v>
      </c>
      <c r="CE215" s="121" t="s">
        <v>106</v>
      </c>
      <c r="CF215" s="111">
        <v>1</v>
      </c>
      <c r="CG215" s="112">
        <v>2</v>
      </c>
      <c r="CH215" s="113">
        <v>3</v>
      </c>
      <c r="CI215" s="113" t="s">
        <v>97</v>
      </c>
      <c r="CJ215" s="122"/>
      <c r="CK215" s="186" t="s">
        <v>102</v>
      </c>
      <c r="CL215" s="187" t="s">
        <v>103</v>
      </c>
      <c r="CM215" s="188" t="s">
        <v>104</v>
      </c>
      <c r="CN215" s="187" t="s">
        <v>119</v>
      </c>
      <c r="CO215" s="188" t="s">
        <v>120</v>
      </c>
      <c r="CP215" s="189" t="s">
        <v>105</v>
      </c>
    </row>
    <row r="216" spans="2:94" ht="21.75" customHeight="1" thickTop="1" x14ac:dyDescent="0.15">
      <c r="B216" s="64">
        <v>1</v>
      </c>
      <c r="C216" s="434" t="str">
        <f>Y26</f>
        <v>サウス宇都宮</v>
      </c>
      <c r="D216" s="337"/>
      <c r="E216" s="411"/>
      <c r="F216" s="41"/>
      <c r="G216" s="42"/>
      <c r="H216" s="43"/>
      <c r="I216" s="65">
        <f>IF(L222="","",L222)</f>
        <v>1</v>
      </c>
      <c r="J216" s="38" t="s">
        <v>2</v>
      </c>
      <c r="K216" s="66">
        <f>IF(P222="","",P222)</f>
        <v>3</v>
      </c>
      <c r="L216" s="65">
        <f>IF(L224="","",L224)</f>
        <v>0</v>
      </c>
      <c r="M216" s="38"/>
      <c r="N216" s="38" t="s">
        <v>2</v>
      </c>
      <c r="O216" s="38"/>
      <c r="P216" s="38">
        <f>IF(P224="","",P224)</f>
        <v>6</v>
      </c>
      <c r="Q216" s="345">
        <f>AN216</f>
        <v>0</v>
      </c>
      <c r="R216" s="323"/>
      <c r="S216" s="323"/>
      <c r="T216" s="337">
        <f>IF(I216="","",((I216+L216)-(K216+P216)))</f>
        <v>-8</v>
      </c>
      <c r="U216" s="337"/>
      <c r="V216" s="337"/>
      <c r="W216" s="337">
        <f>IF(I216="","",(I216+L216))</f>
        <v>1</v>
      </c>
      <c r="X216" s="337"/>
      <c r="Y216" s="411"/>
      <c r="Z216" s="322">
        <f>IF(AU216="","",RANK(AU216,AU216:AU218,0))</f>
        <v>3</v>
      </c>
      <c r="AA216" s="323"/>
      <c r="AB216" s="324"/>
      <c r="AC216" s="5"/>
      <c r="AD216" s="91" t="s">
        <v>72</v>
      </c>
      <c r="AE216" s="303" t="str">
        <f>IF(AO235="","",INDEX($AM235:$AM240,MATCH(AI216,$AO235:$AO240,0),1))</f>
        <v>サウス宇都宮</v>
      </c>
      <c r="AF216" s="303"/>
      <c r="AG216" s="303"/>
      <c r="AH216" s="96"/>
      <c r="AI216" s="172">
        <v>5</v>
      </c>
      <c r="AJ216" s="114">
        <v>1</v>
      </c>
      <c r="AK216" s="221"/>
      <c r="AL216" s="110">
        <f>IF(I216="",0,IF(I216&gt;K216,3,IF(I216&lt;K216,0,IF(I216=K216,1))))</f>
        <v>0</v>
      </c>
      <c r="AM216" s="115">
        <f>IF(L216="",0,IF(L216&gt;P216,3,IF(L216&lt;P216,0,IF(L216=P216,1,""))))</f>
        <v>0</v>
      </c>
      <c r="AN216" s="115">
        <f>IF(I216="","",AK216+AL216+AM216)</f>
        <v>0</v>
      </c>
      <c r="AO216" s="105"/>
      <c r="AP216" s="190">
        <f>IF(Q216="","",RANK(Q216,Q216:S218,0))</f>
        <v>3</v>
      </c>
      <c r="AQ216" s="191">
        <f>IF(T216="","",RANK(T216,T216:V218,0))</f>
        <v>3</v>
      </c>
      <c r="AR216" s="192">
        <f>IF(W216="","",RANK(W216,W216:Y218,0))</f>
        <v>3</v>
      </c>
      <c r="AS216" s="191">
        <f>IF(Q216="","",(Q216*2)+T216+(W216*0.1)+(AR216*0.001))</f>
        <v>-7.8970000000000002</v>
      </c>
      <c r="AT216" s="192">
        <f>IF(M222&gt;O222,1,IF(M222&lt;O222,0))+IF(M224&gt;O224,1,IF(M224&lt;O224,0))</f>
        <v>0</v>
      </c>
      <c r="AU216" s="193">
        <f>IF(Q216="","",(Q216*2)+T216+(W216*0.1)+(AT216*0.001))</f>
        <v>-7.9</v>
      </c>
      <c r="AW216" s="64">
        <v>1</v>
      </c>
      <c r="AX216" s="434" t="str">
        <f>BT26</f>
        <v>小名浜FC</v>
      </c>
      <c r="AY216" s="337"/>
      <c r="AZ216" s="411"/>
      <c r="BA216" s="41"/>
      <c r="BB216" s="42"/>
      <c r="BC216" s="43"/>
      <c r="BD216" s="65">
        <f>IF(BG222="","",BG222)</f>
        <v>2</v>
      </c>
      <c r="BE216" s="38" t="s">
        <v>2</v>
      </c>
      <c r="BF216" s="66">
        <f>IF(BK222="","",BK222)</f>
        <v>0</v>
      </c>
      <c r="BG216" s="65">
        <f>IF(BG224="","",BG224)</f>
        <v>2</v>
      </c>
      <c r="BH216" s="38"/>
      <c r="BI216" s="38" t="s">
        <v>2</v>
      </c>
      <c r="BJ216" s="38"/>
      <c r="BK216" s="38">
        <f>IF(BK224="","",BK224)</f>
        <v>2</v>
      </c>
      <c r="BL216" s="408">
        <f>CI216</f>
        <v>4</v>
      </c>
      <c r="BM216" s="409"/>
      <c r="BN216" s="409"/>
      <c r="BO216" s="337">
        <f>IF(BD216="","",((BD216+BG216)-(BF216+BK216)))</f>
        <v>2</v>
      </c>
      <c r="BP216" s="337"/>
      <c r="BQ216" s="337"/>
      <c r="BR216" s="337">
        <f>IF(BD216="","",(BD216+BG216))</f>
        <v>4</v>
      </c>
      <c r="BS216" s="337"/>
      <c r="BT216" s="411"/>
      <c r="BU216" s="322">
        <f>IF(CP216="","",RANK(CP216,CP216:CP218,0))</f>
        <v>2</v>
      </c>
      <c r="BV216" s="323"/>
      <c r="BW216" s="324"/>
      <c r="BX216" s="5"/>
      <c r="BY216" s="91" t="s">
        <v>72</v>
      </c>
      <c r="BZ216" s="303" t="str">
        <f>IF(CJ235="","",INDEX($CH235:$CH240,MATCH(CD216,$CJ235:$CJ240,0),1))</f>
        <v>west united</v>
      </c>
      <c r="CA216" s="303"/>
      <c r="CB216" s="303"/>
      <c r="CD216" s="172">
        <v>5</v>
      </c>
      <c r="CE216" s="114">
        <v>1</v>
      </c>
      <c r="CF216" s="221"/>
      <c r="CG216" s="110">
        <f>IF(BD216="",0,IF(BD216&gt;BF216,3,IF(BD216&lt;BF216,0,IF(BD216=BF216,1))))</f>
        <v>3</v>
      </c>
      <c r="CH216" s="115">
        <f>IF(BG216="",0,IF(BG216&gt;BK216,3,IF(BG216&lt;BK216,0,IF(BG216=BK216,1,""))))</f>
        <v>1</v>
      </c>
      <c r="CI216" s="115">
        <f>IF(BD216="","",CF216+CG216+CH216)</f>
        <v>4</v>
      </c>
      <c r="CJ216" s="105"/>
      <c r="CK216" s="190">
        <f>IF(BL216="","",RANK(BL216,BL216:BN218,0))</f>
        <v>1</v>
      </c>
      <c r="CL216" s="191">
        <f>IF(BO216="","",RANK(BO216,BO216:BQ218,0))</f>
        <v>2</v>
      </c>
      <c r="CM216" s="192">
        <f>IF(BR216="","",RANK(BR216,BR216:BT218,0))</f>
        <v>2</v>
      </c>
      <c r="CN216" s="191">
        <f>IF(BL216="","",(BL216*2)+BO216+(BR216*0.1)+(CM216*0.001))</f>
        <v>10.402000000000001</v>
      </c>
      <c r="CO216" s="192">
        <f>IF(BH222&gt;BJ222,1,IF(BH222&lt;BJ222,0))+IF(BH224&gt;BJ224,1,IF(BH224&lt;BJ224,0))</f>
        <v>0</v>
      </c>
      <c r="CP216" s="193">
        <f>IF(BL216="","",(BL216*2)+BO216+(BR216*0.1)+(CO216*0.001))</f>
        <v>10.4</v>
      </c>
    </row>
    <row r="217" spans="2:94" ht="21.75" customHeight="1" x14ac:dyDescent="0.15">
      <c r="B217" s="67">
        <v>2</v>
      </c>
      <c r="C217" s="418" t="str">
        <f>Y27</f>
        <v>セントラルFC</v>
      </c>
      <c r="D217" s="419"/>
      <c r="E217" s="420"/>
      <c r="F217" s="29">
        <f>K216</f>
        <v>3</v>
      </c>
      <c r="G217" s="29" t="s">
        <v>2</v>
      </c>
      <c r="H217" s="30">
        <f>I216</f>
        <v>1</v>
      </c>
      <c r="I217" s="44"/>
      <c r="J217" s="45"/>
      <c r="K217" s="46"/>
      <c r="L217" s="35">
        <f>IF(L226="","",L226)</f>
        <v>0</v>
      </c>
      <c r="M217" s="24"/>
      <c r="N217" s="24" t="s">
        <v>2</v>
      </c>
      <c r="O217" s="24"/>
      <c r="P217" s="24">
        <f>IF(P226="","",P226)</f>
        <v>0</v>
      </c>
      <c r="Q217" s="421">
        <f>AN217</f>
        <v>4</v>
      </c>
      <c r="R217" s="347"/>
      <c r="S217" s="347"/>
      <c r="T217" s="317">
        <f>IF(F217="","",((F217+L217)-(H217+P217)))</f>
        <v>2</v>
      </c>
      <c r="U217" s="317"/>
      <c r="V217" s="317"/>
      <c r="W217" s="317">
        <f>IF(F217="","",(F217+L217))</f>
        <v>3</v>
      </c>
      <c r="X217" s="317"/>
      <c r="Y217" s="318"/>
      <c r="Z217" s="346">
        <f>IF(AU217="","",RANK(AU217,AU216:AU218,0))</f>
        <v>2</v>
      </c>
      <c r="AA217" s="347"/>
      <c r="AB217" s="348"/>
      <c r="AC217" s="5"/>
      <c r="AD217" s="91" t="s">
        <v>73</v>
      </c>
      <c r="AE217" s="303" t="str">
        <f>IF(AO235="","",INDEX($AM235:$AM240,MATCH(AI217,$AO235:$AO240,0),1))</f>
        <v>FC.BeVe</v>
      </c>
      <c r="AF217" s="303"/>
      <c r="AG217" s="303"/>
      <c r="AH217" s="96"/>
      <c r="AI217" s="172">
        <v>6</v>
      </c>
      <c r="AJ217" s="116">
        <v>2</v>
      </c>
      <c r="AK217" s="109">
        <f>IF(F217="",0,IF(F217&gt;H217,3,IF(F217&lt;H217,0,IF(F217=H217,1))))</f>
        <v>3</v>
      </c>
      <c r="AL217" s="222"/>
      <c r="AM217" s="117">
        <f>IF(L217="",0,IF(L217&gt;P217,3,IF(L217&lt;P217,0,IF(L217=P217,1))))</f>
        <v>1</v>
      </c>
      <c r="AN217" s="117">
        <f>IF(F217="","",AK217+AL217+AM217)</f>
        <v>4</v>
      </c>
      <c r="AO217" s="105"/>
      <c r="AP217" s="156">
        <f>IF(Q217="","",RANK(Q217,Q216:S218,0))</f>
        <v>1</v>
      </c>
      <c r="AQ217" s="108">
        <f>IF(T217="","",RANK(T217,T216:V218,0))</f>
        <v>2</v>
      </c>
      <c r="AR217" s="133">
        <f>IF(W217="","",RANK(W217,W216:Y218,0))</f>
        <v>2</v>
      </c>
      <c r="AS217" s="108">
        <f>IF(Q217="","",(Q217*2)+T217+(W217*0.1)+(AR217*0.001))</f>
        <v>10.302000000000001</v>
      </c>
      <c r="AT217" s="133">
        <f>IF(O222&gt;M222,1,IF(O222&lt;M222,0))+IF(M226&gt;O226,1,IF(M226&lt;O226,0))</f>
        <v>0</v>
      </c>
      <c r="AU217" s="194">
        <f>IF(Q217="","",(Q217*2)+T217+(W217*0.1)+(AT217*0.001))</f>
        <v>10.3</v>
      </c>
      <c r="AW217" s="67">
        <v>2</v>
      </c>
      <c r="AX217" s="418" t="str">
        <f>BT27</f>
        <v>サウス宇都宮</v>
      </c>
      <c r="AY217" s="419"/>
      <c r="AZ217" s="420"/>
      <c r="BA217" s="29">
        <f>BF216</f>
        <v>0</v>
      </c>
      <c r="BB217" s="29" t="s">
        <v>2</v>
      </c>
      <c r="BC217" s="30">
        <f>BD216</f>
        <v>2</v>
      </c>
      <c r="BD217" s="44"/>
      <c r="BE217" s="45"/>
      <c r="BF217" s="46"/>
      <c r="BG217" s="35">
        <f>IF(BG226="","",BG226)</f>
        <v>1</v>
      </c>
      <c r="BH217" s="24"/>
      <c r="BI217" s="24" t="s">
        <v>2</v>
      </c>
      <c r="BJ217" s="24"/>
      <c r="BK217" s="24">
        <f>IF(BK226="","",BK226)</f>
        <v>5</v>
      </c>
      <c r="BL217" s="421">
        <f>CI217</f>
        <v>0</v>
      </c>
      <c r="BM217" s="347"/>
      <c r="BN217" s="347"/>
      <c r="BO217" s="317">
        <f>IF(BA217="","",((BA217+BG217)-(BC217+BK217)))</f>
        <v>-6</v>
      </c>
      <c r="BP217" s="317"/>
      <c r="BQ217" s="317"/>
      <c r="BR217" s="317">
        <f>IF(BA217="","",(BA217+BG217))</f>
        <v>1</v>
      </c>
      <c r="BS217" s="317"/>
      <c r="BT217" s="318"/>
      <c r="BU217" s="346">
        <f>IF(CP217="","",RANK(CP217,CP216:CP218,0))</f>
        <v>3</v>
      </c>
      <c r="BV217" s="347"/>
      <c r="BW217" s="348"/>
      <c r="BX217" s="5"/>
      <c r="BY217" s="91" t="s">
        <v>73</v>
      </c>
      <c r="BZ217" s="303" t="str">
        <f>IF(CJ235="","",INDEX($CH235:$CH240,MATCH(CD217,$CJ235:$CJ240,0),1))</f>
        <v>サウス宇都宮</v>
      </c>
      <c r="CA217" s="303"/>
      <c r="CB217" s="303"/>
      <c r="CD217" s="172">
        <v>6</v>
      </c>
      <c r="CE217" s="116">
        <v>2</v>
      </c>
      <c r="CF217" s="109">
        <f>IF(BA217="",0,IF(BA217&gt;BC217,3,IF(BA217&lt;BC217,0,IF(BA217=BC217,1))))</f>
        <v>0</v>
      </c>
      <c r="CG217" s="222"/>
      <c r="CH217" s="117">
        <f>IF(BG217="",0,IF(BG217&gt;BK217,3,IF(BG217&lt;BK217,0,IF(BG217=BK217,1))))</f>
        <v>0</v>
      </c>
      <c r="CI217" s="117">
        <f>IF(BA217="","",CF217+CG217+CH217)</f>
        <v>0</v>
      </c>
      <c r="CJ217" s="105"/>
      <c r="CK217" s="156">
        <f>IF(BL217="","",RANK(BL217,BL216:BN218,0))</f>
        <v>3</v>
      </c>
      <c r="CL217" s="108">
        <f>IF(BO217="","",RANK(BO217,BO216:BQ218,0))</f>
        <v>3</v>
      </c>
      <c r="CM217" s="133">
        <f>IF(BR217="","",RANK(BR217,BR216:BT218,0))</f>
        <v>3</v>
      </c>
      <c r="CN217" s="108">
        <f>IF(BL217="","",(BL217*2)+BO217+(BR217*0.1)+(CM217*0.001))</f>
        <v>-5.8970000000000002</v>
      </c>
      <c r="CO217" s="133">
        <f>IF(BJ222&gt;BH222,1,IF(BJ222&lt;BH222,0))+IF(BH226&gt;BJ226,1,IF(BH226&lt;BJ226,0))</f>
        <v>0</v>
      </c>
      <c r="CP217" s="194">
        <f>IF(BL217="","",(BL217*2)+BO217+(BR217*0.1)+(CO217*0.001))</f>
        <v>-5.9</v>
      </c>
    </row>
    <row r="218" spans="2:94" ht="21.75" customHeight="1" thickBot="1" x14ac:dyDescent="0.2">
      <c r="B218" s="68">
        <v>3</v>
      </c>
      <c r="C218" s="365" t="str">
        <f>Y28</f>
        <v>大袋ＦＣ</v>
      </c>
      <c r="D218" s="366"/>
      <c r="E218" s="367"/>
      <c r="F218" s="31">
        <f>P216</f>
        <v>6</v>
      </c>
      <c r="G218" s="31" t="s">
        <v>2</v>
      </c>
      <c r="H218" s="32">
        <f>L216</f>
        <v>0</v>
      </c>
      <c r="I218" s="33">
        <f>P217</f>
        <v>0</v>
      </c>
      <c r="J218" s="31" t="s">
        <v>2</v>
      </c>
      <c r="K218" s="32">
        <f>L217</f>
        <v>0</v>
      </c>
      <c r="L218" s="47"/>
      <c r="M218" s="48"/>
      <c r="N218" s="48"/>
      <c r="O218" s="48"/>
      <c r="P218" s="48"/>
      <c r="Q218" s="368">
        <f>AN218</f>
        <v>4</v>
      </c>
      <c r="R218" s="305"/>
      <c r="S218" s="305"/>
      <c r="T218" s="320">
        <f>IF(F218="","",((F218+I218)-(H218+K218)))</f>
        <v>6</v>
      </c>
      <c r="U218" s="320"/>
      <c r="V218" s="320"/>
      <c r="W218" s="320">
        <f>IF(F218="","",(F218+I218))</f>
        <v>6</v>
      </c>
      <c r="X218" s="320"/>
      <c r="Y218" s="321"/>
      <c r="Z218" s="304">
        <f>IF(AU218="","",RANK(AU218,AU216:AU218,0))</f>
        <v>1</v>
      </c>
      <c r="AA218" s="305"/>
      <c r="AB218" s="306"/>
      <c r="AC218" s="5"/>
      <c r="AD218" s="92"/>
      <c r="AE218" s="92"/>
      <c r="AF218" s="92"/>
      <c r="AG218" s="92"/>
      <c r="AH218" s="92"/>
      <c r="AI218" s="159"/>
      <c r="AJ218" s="118">
        <v>3</v>
      </c>
      <c r="AK218" s="107">
        <f>IF(F218="",0,IF(F218&gt;H218,3,IF(F218&lt;H218,0,IF(F218=H218,1))))</f>
        <v>3</v>
      </c>
      <c r="AL218" s="119">
        <f>IF(I218="",0,IF(I218&gt;K218,3,IF(I218&lt;K218,0,IF(I218=K218,1))))</f>
        <v>1</v>
      </c>
      <c r="AM218" s="223"/>
      <c r="AN218" s="120">
        <f>IF(F218="","",AK218+AL218+AM218)</f>
        <v>4</v>
      </c>
      <c r="AO218" s="105"/>
      <c r="AP218" s="195">
        <f>IF(Q218="","",RANK(Q218,Q216:S218,0))</f>
        <v>1</v>
      </c>
      <c r="AQ218" s="119">
        <f>IF(T218="","",RANK(T218,T216:V218,0))</f>
        <v>1</v>
      </c>
      <c r="AR218" s="123">
        <f>IF(W218="","",RANK(W218,W216:Y218,0))</f>
        <v>1</v>
      </c>
      <c r="AS218" s="119">
        <f>IF(Q218="","",(Q218*2)+T218+(W218*0.1)+(AR218*0.001))</f>
        <v>14.600999999999999</v>
      </c>
      <c r="AT218" s="123">
        <f>IF(O224&gt;M224,1,IF(O224&lt;M224,0))+IF(O226&gt;M226,1,IF(O226&lt;M226,0))</f>
        <v>0</v>
      </c>
      <c r="AU218" s="196">
        <f>IF(Q218="","",(Q218*2)+T218+(W218*0.1)+(AT218*0.001))</f>
        <v>14.6</v>
      </c>
      <c r="AW218" s="68">
        <v>3</v>
      </c>
      <c r="AX218" s="365" t="str">
        <f>BT28</f>
        <v>与野鈴谷ＳＳＳ</v>
      </c>
      <c r="AY218" s="366"/>
      <c r="AZ218" s="367"/>
      <c r="BA218" s="31">
        <f>BK216</f>
        <v>2</v>
      </c>
      <c r="BB218" s="31" t="s">
        <v>2</v>
      </c>
      <c r="BC218" s="32">
        <f>BG216</f>
        <v>2</v>
      </c>
      <c r="BD218" s="33">
        <f>BK217</f>
        <v>5</v>
      </c>
      <c r="BE218" s="31" t="s">
        <v>2</v>
      </c>
      <c r="BF218" s="32">
        <f>BG217</f>
        <v>1</v>
      </c>
      <c r="BG218" s="47"/>
      <c r="BH218" s="48"/>
      <c r="BI218" s="48"/>
      <c r="BJ218" s="48"/>
      <c r="BK218" s="48"/>
      <c r="BL218" s="368">
        <f>CI218</f>
        <v>4</v>
      </c>
      <c r="BM218" s="305"/>
      <c r="BN218" s="305"/>
      <c r="BO218" s="320">
        <f>IF(BA218="","",((BA218+BD218)-(BC218+BF218)))</f>
        <v>4</v>
      </c>
      <c r="BP218" s="320"/>
      <c r="BQ218" s="320"/>
      <c r="BR218" s="320">
        <f>IF(BA218="","",(BA218+BD218))</f>
        <v>7</v>
      </c>
      <c r="BS218" s="320"/>
      <c r="BT218" s="321"/>
      <c r="BU218" s="304">
        <f>IF(CP218="","",RANK(CP218,CP216:CP218,0))</f>
        <v>1</v>
      </c>
      <c r="BV218" s="305"/>
      <c r="BW218" s="306"/>
      <c r="BX218" s="5"/>
      <c r="BY218" s="92"/>
      <c r="BZ218" s="92"/>
      <c r="CA218" s="92"/>
      <c r="CB218" s="5"/>
      <c r="CD218" s="159"/>
      <c r="CE218" s="118">
        <v>3</v>
      </c>
      <c r="CF218" s="107">
        <f>IF(BA218="",0,IF(BA218&gt;BC218,3,IF(BA218&lt;BC218,0,IF(BA218=BC218,1))))</f>
        <v>1</v>
      </c>
      <c r="CG218" s="119">
        <f>IF(BD218="",0,IF(BD218&gt;BF218,3,IF(BD218&lt;BF218,0,IF(BD218=BF218,1))))</f>
        <v>3</v>
      </c>
      <c r="CH218" s="223"/>
      <c r="CI218" s="120">
        <f>IF(BA218="","",CF218+CG218+CH218)</f>
        <v>4</v>
      </c>
      <c r="CJ218" s="105"/>
      <c r="CK218" s="195">
        <f>IF(BL218="","",RANK(BL218,BL216:BN218,0))</f>
        <v>1</v>
      </c>
      <c r="CL218" s="119">
        <f>IF(BO218="","",RANK(BO218,BO216:BQ218,0))</f>
        <v>1</v>
      </c>
      <c r="CM218" s="123">
        <f>IF(BR218="","",RANK(BR218,BR216:BT218,0))</f>
        <v>1</v>
      </c>
      <c r="CN218" s="119">
        <f>IF(BL218="","",(BL218*2)+BO218+(BR218*0.1)+(CM218*0.001))</f>
        <v>12.700999999999999</v>
      </c>
      <c r="CO218" s="123">
        <f>IF(BJ224&gt;BH224,1,IF(BJ224&lt;BH224,0))+IF(BJ226&gt;BH226,1,IF(BJ226&lt;BH226,0))</f>
        <v>0</v>
      </c>
      <c r="CP218" s="196">
        <f>IF(BL218="","",(BL218*2)+BO218+(BR218*0.1)+(CO218*0.001))</f>
        <v>12.7</v>
      </c>
    </row>
    <row r="219" spans="2:94" ht="21.75" customHeight="1" thickBot="1" x14ac:dyDescent="0.2">
      <c r="C219" s="7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  <c r="AA219" s="7"/>
      <c r="AB219" s="7"/>
      <c r="AD219" s="2"/>
      <c r="AE219" s="2"/>
      <c r="AF219" s="2"/>
      <c r="AG219" s="2"/>
      <c r="AH219" s="92"/>
      <c r="AI219" s="159"/>
      <c r="AJ219" s="160"/>
      <c r="AK219" s="160"/>
      <c r="AL219" s="160"/>
      <c r="AM219" s="160"/>
      <c r="AN219" s="160"/>
      <c r="AO219" s="160"/>
      <c r="AP219" s="125"/>
      <c r="AQ219" s="160"/>
      <c r="AR219" s="160"/>
      <c r="AS219" s="160"/>
      <c r="AT219" s="160"/>
      <c r="AU219" s="198"/>
      <c r="AX219" s="7"/>
      <c r="AY219" s="7"/>
      <c r="AZ219" s="7"/>
      <c r="BA219" s="7"/>
      <c r="BB219" s="7"/>
      <c r="BC219" s="7"/>
      <c r="BD219" s="7"/>
      <c r="BE219" s="7"/>
      <c r="BF219" s="7"/>
      <c r="BG219" s="7"/>
      <c r="BH219" s="7"/>
      <c r="BI219" s="7"/>
      <c r="BJ219" s="7"/>
      <c r="BK219" s="7"/>
      <c r="BL219" s="7"/>
      <c r="BM219" s="7"/>
      <c r="BN219" s="7"/>
      <c r="BO219" s="7"/>
      <c r="BP219" s="7"/>
      <c r="BQ219" s="7"/>
      <c r="BR219" s="7"/>
      <c r="BS219" s="7"/>
      <c r="BT219" s="7"/>
      <c r="BU219" s="7"/>
      <c r="BV219" s="7"/>
      <c r="BW219" s="7"/>
      <c r="BY219" s="2"/>
      <c r="BZ219" s="2"/>
      <c r="CA219" s="2"/>
      <c r="CD219" s="159"/>
      <c r="CE219" s="160"/>
      <c r="CF219" s="160"/>
      <c r="CG219" s="160"/>
      <c r="CH219" s="160"/>
      <c r="CI219" s="160"/>
      <c r="CJ219" s="160"/>
      <c r="CK219" s="125"/>
      <c r="CL219" s="160"/>
      <c r="CM219" s="160"/>
      <c r="CN219" s="160"/>
      <c r="CO219" s="160"/>
      <c r="CP219" s="198"/>
    </row>
    <row r="220" spans="2:94" ht="21.75" customHeight="1" thickBot="1" x14ac:dyDescent="0.2">
      <c r="C220" s="16" t="s">
        <v>12</v>
      </c>
      <c r="D220" s="350" t="s">
        <v>13</v>
      </c>
      <c r="E220" s="350"/>
      <c r="F220" s="350"/>
      <c r="G220" s="350"/>
      <c r="H220" s="350"/>
      <c r="I220" s="350" t="s">
        <v>14</v>
      </c>
      <c r="J220" s="350"/>
      <c r="K220" s="350"/>
      <c r="L220" s="350" t="s">
        <v>15</v>
      </c>
      <c r="M220" s="350"/>
      <c r="N220" s="350"/>
      <c r="O220" s="350"/>
      <c r="P220" s="350"/>
      <c r="Q220" s="350" t="s">
        <v>14</v>
      </c>
      <c r="R220" s="350"/>
      <c r="S220" s="363"/>
      <c r="U220" s="349" t="s">
        <v>45</v>
      </c>
      <c r="V220" s="350"/>
      <c r="W220" s="350"/>
      <c r="X220" s="350" t="s">
        <v>46</v>
      </c>
      <c r="Y220" s="350"/>
      <c r="Z220" s="350"/>
      <c r="AA220" s="350" t="s">
        <v>46</v>
      </c>
      <c r="AB220" s="350"/>
      <c r="AC220" s="431"/>
      <c r="AD220" s="426"/>
      <c r="AE220" s="427"/>
      <c r="AF220" s="428"/>
      <c r="AG220" s="6"/>
      <c r="AH220" s="8"/>
      <c r="AI220" s="173"/>
      <c r="AJ220" s="199"/>
      <c r="AK220" s="200"/>
      <c r="AL220" s="200"/>
      <c r="AM220" s="200"/>
      <c r="AN220" s="201"/>
      <c r="AO220" s="105"/>
      <c r="AP220" s="202"/>
      <c r="AQ220" s="200"/>
      <c r="AR220" s="200"/>
      <c r="AS220" s="200"/>
      <c r="AT220" s="201"/>
      <c r="AU220" s="184"/>
      <c r="AX220" s="16" t="s">
        <v>12</v>
      </c>
      <c r="AY220" s="350" t="s">
        <v>13</v>
      </c>
      <c r="AZ220" s="350"/>
      <c r="BA220" s="350"/>
      <c r="BB220" s="350"/>
      <c r="BC220" s="350"/>
      <c r="BD220" s="350" t="s">
        <v>14</v>
      </c>
      <c r="BE220" s="350"/>
      <c r="BF220" s="350"/>
      <c r="BG220" s="350" t="s">
        <v>15</v>
      </c>
      <c r="BH220" s="350"/>
      <c r="BI220" s="350"/>
      <c r="BJ220" s="350"/>
      <c r="BK220" s="350"/>
      <c r="BL220" s="350" t="s">
        <v>14</v>
      </c>
      <c r="BM220" s="350"/>
      <c r="BN220" s="363"/>
      <c r="BP220" s="349" t="s">
        <v>45</v>
      </c>
      <c r="BQ220" s="350"/>
      <c r="BR220" s="350"/>
      <c r="BS220" s="350" t="s">
        <v>46</v>
      </c>
      <c r="BT220" s="350"/>
      <c r="BU220" s="350"/>
      <c r="BV220" s="350" t="s">
        <v>46</v>
      </c>
      <c r="BW220" s="350"/>
      <c r="BX220" s="431"/>
      <c r="BY220" s="426"/>
      <c r="BZ220" s="427"/>
      <c r="CA220" s="428"/>
      <c r="CD220" s="173"/>
      <c r="CE220" s="199"/>
      <c r="CF220" s="200"/>
      <c r="CG220" s="200"/>
      <c r="CH220" s="200"/>
      <c r="CI220" s="201"/>
      <c r="CJ220" s="105"/>
      <c r="CK220" s="202"/>
      <c r="CL220" s="200"/>
      <c r="CM220" s="200"/>
      <c r="CN220" s="200"/>
      <c r="CO220" s="201"/>
      <c r="CP220" s="184"/>
    </row>
    <row r="221" spans="2:94" ht="21.75" customHeight="1" x14ac:dyDescent="0.15">
      <c r="C221" s="11" t="s">
        <v>4</v>
      </c>
      <c r="D221" s="398">
        <v>0.375</v>
      </c>
      <c r="E221" s="399"/>
      <c r="F221" s="17" t="s">
        <v>3</v>
      </c>
      <c r="G221" s="400">
        <v>0.39930555555555558</v>
      </c>
      <c r="H221" s="398"/>
      <c r="I221" s="432" t="str">
        <f>C211</f>
        <v>ＦＣアネーロ</v>
      </c>
      <c r="J221" s="432"/>
      <c r="K221" s="432"/>
      <c r="L221" s="264">
        <v>1</v>
      </c>
      <c r="M221" s="245"/>
      <c r="N221" s="38" t="str">
        <f>IF(AS211="","-",IF(AS211=AS212,"PK","-"))</f>
        <v>-</v>
      </c>
      <c r="O221" s="248"/>
      <c r="P221" s="267">
        <v>7</v>
      </c>
      <c r="Q221" s="432" t="str">
        <f>C212</f>
        <v>吉田ＳＳＳ</v>
      </c>
      <c r="R221" s="432"/>
      <c r="S221" s="433"/>
      <c r="U221" s="364" t="str">
        <f>C216</f>
        <v>サウス宇都宮</v>
      </c>
      <c r="V221" s="307"/>
      <c r="W221" s="307"/>
      <c r="X221" s="307" t="str">
        <f>C217</f>
        <v>セントラルFC</v>
      </c>
      <c r="Y221" s="307"/>
      <c r="Z221" s="307"/>
      <c r="AA221" s="307" t="str">
        <f>C218</f>
        <v>大袋ＦＣ</v>
      </c>
      <c r="AB221" s="307"/>
      <c r="AC221" s="308"/>
      <c r="AD221" s="301"/>
      <c r="AE221" s="302"/>
      <c r="AF221" s="302"/>
      <c r="AG221" s="6"/>
      <c r="AH221" s="8"/>
      <c r="AI221" s="173"/>
      <c r="AJ221" s="105"/>
      <c r="AK221" s="105"/>
      <c r="AL221" s="104" t="s">
        <v>111</v>
      </c>
      <c r="AM221" s="105"/>
      <c r="AN221" s="105"/>
      <c r="AO221" s="105"/>
      <c r="AP221" s="125"/>
      <c r="AQ221" s="104" t="s">
        <v>112</v>
      </c>
      <c r="AR221" s="105"/>
      <c r="AS221" s="105"/>
      <c r="AT221" s="105"/>
      <c r="AU221" s="155"/>
      <c r="AX221" s="11" t="s">
        <v>4</v>
      </c>
      <c r="AY221" s="398">
        <v>0.375</v>
      </c>
      <c r="AZ221" s="399"/>
      <c r="BA221" s="17" t="s">
        <v>3</v>
      </c>
      <c r="BB221" s="400">
        <v>0.39930555555555558</v>
      </c>
      <c r="BC221" s="398"/>
      <c r="BD221" s="432" t="str">
        <f>AX211</f>
        <v>west united</v>
      </c>
      <c r="BE221" s="432"/>
      <c r="BF221" s="432"/>
      <c r="BG221" s="281">
        <v>0</v>
      </c>
      <c r="BH221" s="282"/>
      <c r="BI221" s="38" t="str">
        <f>IF(CN211="","-",IF(CN211=CN212,"PK","-"))</f>
        <v>-</v>
      </c>
      <c r="BJ221" s="38"/>
      <c r="BK221" s="277">
        <v>1</v>
      </c>
      <c r="BL221" s="432" t="str">
        <f>AX212</f>
        <v>IRK FC</v>
      </c>
      <c r="BM221" s="432"/>
      <c r="BN221" s="433"/>
      <c r="BP221" s="364" t="str">
        <f>AX216</f>
        <v>小名浜FC</v>
      </c>
      <c r="BQ221" s="307"/>
      <c r="BR221" s="307"/>
      <c r="BS221" s="307" t="str">
        <f>AX217</f>
        <v>サウス宇都宮</v>
      </c>
      <c r="BT221" s="307"/>
      <c r="BU221" s="307"/>
      <c r="BV221" s="307" t="str">
        <f>AX218</f>
        <v>与野鈴谷ＳＳＳ</v>
      </c>
      <c r="BW221" s="307"/>
      <c r="BX221" s="308"/>
      <c r="BY221" s="301"/>
      <c r="BZ221" s="302"/>
      <c r="CA221" s="302"/>
      <c r="CD221" s="173"/>
      <c r="CE221" s="105"/>
      <c r="CF221" s="105"/>
      <c r="CG221" s="104" t="s">
        <v>111</v>
      </c>
      <c r="CH221" s="105"/>
      <c r="CI221" s="105"/>
      <c r="CJ221" s="105"/>
      <c r="CK221" s="125"/>
      <c r="CL221" s="104" t="s">
        <v>112</v>
      </c>
      <c r="CM221" s="105"/>
      <c r="CN221" s="105"/>
      <c r="CO221" s="105"/>
      <c r="CP221" s="155"/>
    </row>
    <row r="222" spans="2:94" ht="21.75" customHeight="1" x14ac:dyDescent="0.15">
      <c r="C222" s="12" t="s">
        <v>5</v>
      </c>
      <c r="D222" s="294">
        <v>0.40277777777777773</v>
      </c>
      <c r="E222" s="369"/>
      <c r="F222" s="9" t="s">
        <v>3</v>
      </c>
      <c r="G222" s="293">
        <v>0.42708333333333331</v>
      </c>
      <c r="H222" s="294"/>
      <c r="I222" s="296" t="str">
        <f>C216</f>
        <v>サウス宇都宮</v>
      </c>
      <c r="J222" s="296"/>
      <c r="K222" s="296"/>
      <c r="L222" s="265">
        <v>1</v>
      </c>
      <c r="M222" s="246"/>
      <c r="N222" s="24" t="str">
        <f>IF(AS216="","-",IF(AS216=AS217,"PK","-"))</f>
        <v>-</v>
      </c>
      <c r="O222" s="249"/>
      <c r="P222" s="268">
        <v>3</v>
      </c>
      <c r="Q222" s="296" t="str">
        <f>C217</f>
        <v>セントラルFC</v>
      </c>
      <c r="R222" s="296"/>
      <c r="S222" s="395"/>
      <c r="U222" s="377" t="str">
        <f>C211</f>
        <v>ＦＣアネーロ</v>
      </c>
      <c r="V222" s="296"/>
      <c r="W222" s="296"/>
      <c r="X222" s="296" t="str">
        <f>C212</f>
        <v>吉田ＳＳＳ</v>
      </c>
      <c r="Y222" s="296"/>
      <c r="Z222" s="296"/>
      <c r="AA222" s="296" t="str">
        <f>C213</f>
        <v>FC.BeVe</v>
      </c>
      <c r="AB222" s="296"/>
      <c r="AC222" s="297"/>
      <c r="AD222" s="301"/>
      <c r="AE222" s="302"/>
      <c r="AF222" s="302"/>
      <c r="AG222" s="6"/>
      <c r="AH222" s="8"/>
      <c r="AI222" s="173"/>
      <c r="AJ222" s="105"/>
      <c r="AK222" s="105"/>
      <c r="AL222" s="105"/>
      <c r="AM222" s="105"/>
      <c r="AN222" s="105"/>
      <c r="AO222" s="105"/>
      <c r="AP222" s="125"/>
      <c r="AQ222" s="105"/>
      <c r="AR222" s="105"/>
      <c r="AS222" s="105"/>
      <c r="AT222" s="105"/>
      <c r="AU222" s="155"/>
      <c r="AX222" s="12" t="s">
        <v>5</v>
      </c>
      <c r="AY222" s="294">
        <v>0.40277777777777773</v>
      </c>
      <c r="AZ222" s="369"/>
      <c r="BA222" s="9" t="s">
        <v>3</v>
      </c>
      <c r="BB222" s="293">
        <v>0.42708333333333331</v>
      </c>
      <c r="BC222" s="294"/>
      <c r="BD222" s="296" t="str">
        <f>AX216</f>
        <v>小名浜FC</v>
      </c>
      <c r="BE222" s="296"/>
      <c r="BF222" s="296"/>
      <c r="BG222" s="283">
        <v>2</v>
      </c>
      <c r="BH222" s="284"/>
      <c r="BI222" s="24" t="str">
        <f>IF(CN216="","-",IF(CN216=CN217,"PK","-"))</f>
        <v>-</v>
      </c>
      <c r="BJ222" s="24"/>
      <c r="BK222" s="278">
        <v>0</v>
      </c>
      <c r="BL222" s="296" t="str">
        <f>AX217</f>
        <v>サウス宇都宮</v>
      </c>
      <c r="BM222" s="296"/>
      <c r="BN222" s="395"/>
      <c r="BP222" s="377" t="str">
        <f>AX211</f>
        <v>west united</v>
      </c>
      <c r="BQ222" s="296"/>
      <c r="BR222" s="296"/>
      <c r="BS222" s="296" t="str">
        <f>AX212</f>
        <v>IRK FC</v>
      </c>
      <c r="BT222" s="296"/>
      <c r="BU222" s="296"/>
      <c r="BV222" s="296" t="str">
        <f>AX213</f>
        <v>つくば市トレセン</v>
      </c>
      <c r="BW222" s="296"/>
      <c r="BX222" s="297"/>
      <c r="BY222" s="301"/>
      <c r="BZ222" s="302"/>
      <c r="CA222" s="302"/>
      <c r="CD222" s="173"/>
      <c r="CE222" s="105"/>
      <c r="CF222" s="105"/>
      <c r="CG222" s="105"/>
      <c r="CH222" s="105"/>
      <c r="CI222" s="105"/>
      <c r="CJ222" s="105"/>
      <c r="CK222" s="125"/>
      <c r="CL222" s="105"/>
      <c r="CM222" s="105"/>
      <c r="CN222" s="105"/>
      <c r="CO222" s="105"/>
      <c r="CP222" s="155"/>
    </row>
    <row r="223" spans="2:94" ht="21.75" customHeight="1" x14ac:dyDescent="0.15">
      <c r="C223" s="12" t="s">
        <v>6</v>
      </c>
      <c r="D223" s="294">
        <v>0.43055555555555503</v>
      </c>
      <c r="E223" s="369"/>
      <c r="F223" s="9" t="s">
        <v>3</v>
      </c>
      <c r="G223" s="293">
        <v>0.45486111111111099</v>
      </c>
      <c r="H223" s="294"/>
      <c r="I223" s="296" t="str">
        <f>C211</f>
        <v>ＦＣアネーロ</v>
      </c>
      <c r="J223" s="296"/>
      <c r="K223" s="296"/>
      <c r="L223" s="265">
        <v>3</v>
      </c>
      <c r="M223" s="246"/>
      <c r="N223" s="24" t="str">
        <f>IF(AS211="","-",IF(AS211=AS213,"PK","-"))</f>
        <v>-</v>
      </c>
      <c r="O223" s="249"/>
      <c r="P223" s="268">
        <v>1</v>
      </c>
      <c r="Q223" s="296" t="str">
        <f>C213</f>
        <v>FC.BeVe</v>
      </c>
      <c r="R223" s="296"/>
      <c r="S223" s="395"/>
      <c r="U223" s="377" t="str">
        <f>C218</f>
        <v>大袋ＦＣ</v>
      </c>
      <c r="V223" s="296"/>
      <c r="W223" s="296"/>
      <c r="X223" s="296" t="str">
        <f>C216</f>
        <v>サウス宇都宮</v>
      </c>
      <c r="Y223" s="296"/>
      <c r="Z223" s="296"/>
      <c r="AA223" s="296" t="str">
        <f>C217</f>
        <v>セントラルFC</v>
      </c>
      <c r="AB223" s="296"/>
      <c r="AC223" s="297"/>
      <c r="AD223" s="301"/>
      <c r="AE223" s="302"/>
      <c r="AF223" s="302"/>
      <c r="AG223" s="6"/>
      <c r="AH223" s="8"/>
      <c r="AI223" s="173"/>
      <c r="AJ223" s="105"/>
      <c r="AK223" s="105"/>
      <c r="AL223" s="105"/>
      <c r="AM223" s="105"/>
      <c r="AN223" s="105"/>
      <c r="AO223" s="105"/>
      <c r="AP223" s="125"/>
      <c r="AQ223" s="105"/>
      <c r="AR223" s="105"/>
      <c r="AS223" s="105"/>
      <c r="AT223" s="105"/>
      <c r="AU223" s="155"/>
      <c r="AX223" s="12" t="s">
        <v>6</v>
      </c>
      <c r="AY223" s="294">
        <v>0.43055555555555503</v>
      </c>
      <c r="AZ223" s="369"/>
      <c r="BA223" s="9" t="s">
        <v>3</v>
      </c>
      <c r="BB223" s="293">
        <v>0.45486111111111099</v>
      </c>
      <c r="BC223" s="294"/>
      <c r="BD223" s="296" t="str">
        <f>AX211</f>
        <v>west united</v>
      </c>
      <c r="BE223" s="296"/>
      <c r="BF223" s="296"/>
      <c r="BG223" s="283">
        <v>0</v>
      </c>
      <c r="BH223" s="284"/>
      <c r="BI223" s="24" t="str">
        <f>IF(CN211="","-",IF(CN211=CN213,"PK","-"))</f>
        <v>-</v>
      </c>
      <c r="BJ223" s="24"/>
      <c r="BK223" s="278">
        <v>2</v>
      </c>
      <c r="BL223" s="296" t="str">
        <f>AX213</f>
        <v>つくば市トレセン</v>
      </c>
      <c r="BM223" s="296"/>
      <c r="BN223" s="395"/>
      <c r="BP223" s="377" t="str">
        <f>AX218</f>
        <v>与野鈴谷ＳＳＳ</v>
      </c>
      <c r="BQ223" s="296"/>
      <c r="BR223" s="296"/>
      <c r="BS223" s="296" t="str">
        <f>AX216</f>
        <v>小名浜FC</v>
      </c>
      <c r="BT223" s="296"/>
      <c r="BU223" s="296"/>
      <c r="BV223" s="296" t="str">
        <f>AX217</f>
        <v>サウス宇都宮</v>
      </c>
      <c r="BW223" s="296"/>
      <c r="BX223" s="297"/>
      <c r="BY223" s="301"/>
      <c r="BZ223" s="302"/>
      <c r="CA223" s="302"/>
      <c r="CD223" s="173"/>
      <c r="CE223" s="105"/>
      <c r="CF223" s="105"/>
      <c r="CG223" s="105"/>
      <c r="CH223" s="105"/>
      <c r="CI223" s="105"/>
      <c r="CJ223" s="105"/>
      <c r="CK223" s="125"/>
      <c r="CL223" s="105"/>
      <c r="CM223" s="105"/>
      <c r="CN223" s="105"/>
      <c r="CO223" s="105"/>
      <c r="CP223" s="155"/>
    </row>
    <row r="224" spans="2:94" ht="21.75" customHeight="1" x14ac:dyDescent="0.15">
      <c r="C224" s="12" t="s">
        <v>7</v>
      </c>
      <c r="D224" s="294">
        <v>0.45833333333333298</v>
      </c>
      <c r="E224" s="369"/>
      <c r="F224" s="9" t="s">
        <v>3</v>
      </c>
      <c r="G224" s="293">
        <v>0.48263888888888901</v>
      </c>
      <c r="H224" s="294"/>
      <c r="I224" s="296" t="str">
        <f>C216</f>
        <v>サウス宇都宮</v>
      </c>
      <c r="J224" s="296"/>
      <c r="K224" s="296"/>
      <c r="L224" s="265">
        <v>0</v>
      </c>
      <c r="M224" s="246"/>
      <c r="N224" s="24" t="str">
        <f>IF(AS216="","-",IF(AS216=AS218,"PK","-"))</f>
        <v>-</v>
      </c>
      <c r="O224" s="249"/>
      <c r="P224" s="268">
        <v>6</v>
      </c>
      <c r="Q224" s="296" t="str">
        <f>C218</f>
        <v>大袋ＦＣ</v>
      </c>
      <c r="R224" s="296"/>
      <c r="S224" s="395"/>
      <c r="U224" s="377" t="str">
        <f>C213</f>
        <v>FC.BeVe</v>
      </c>
      <c r="V224" s="296"/>
      <c r="W224" s="296"/>
      <c r="X224" s="296" t="str">
        <f>C211</f>
        <v>ＦＣアネーロ</v>
      </c>
      <c r="Y224" s="296"/>
      <c r="Z224" s="296"/>
      <c r="AA224" s="296" t="str">
        <f>C212</f>
        <v>吉田ＳＳＳ</v>
      </c>
      <c r="AB224" s="296"/>
      <c r="AC224" s="297"/>
      <c r="AD224" s="301"/>
      <c r="AE224" s="302"/>
      <c r="AF224" s="302"/>
      <c r="AG224" s="6"/>
      <c r="AH224" s="8"/>
      <c r="AI224" s="173"/>
      <c r="AJ224" s="105"/>
      <c r="AK224" s="105"/>
      <c r="AL224" s="105"/>
      <c r="AM224" s="105"/>
      <c r="AN224" s="105"/>
      <c r="AO224" s="105"/>
      <c r="AP224" s="125"/>
      <c r="AQ224" s="105"/>
      <c r="AR224" s="105"/>
      <c r="AS224" s="105"/>
      <c r="AT224" s="105"/>
      <c r="AU224" s="155"/>
      <c r="AX224" s="12" t="s">
        <v>7</v>
      </c>
      <c r="AY224" s="294">
        <v>0.45833333333333298</v>
      </c>
      <c r="AZ224" s="369"/>
      <c r="BA224" s="9" t="s">
        <v>3</v>
      </c>
      <c r="BB224" s="293">
        <v>0.48263888888888901</v>
      </c>
      <c r="BC224" s="294"/>
      <c r="BD224" s="296" t="str">
        <f>AX216</f>
        <v>小名浜FC</v>
      </c>
      <c r="BE224" s="296"/>
      <c r="BF224" s="296"/>
      <c r="BG224" s="283">
        <v>2</v>
      </c>
      <c r="BH224" s="284"/>
      <c r="BI224" s="24" t="str">
        <f>IF(CN216="","-",IF(CN216=CN218,"PK","-"))</f>
        <v>-</v>
      </c>
      <c r="BJ224" s="24"/>
      <c r="BK224" s="278">
        <v>2</v>
      </c>
      <c r="BL224" s="296" t="str">
        <f>AX218</f>
        <v>与野鈴谷ＳＳＳ</v>
      </c>
      <c r="BM224" s="296"/>
      <c r="BN224" s="395"/>
      <c r="BP224" s="377" t="str">
        <f>AX213</f>
        <v>つくば市トレセン</v>
      </c>
      <c r="BQ224" s="296"/>
      <c r="BR224" s="296"/>
      <c r="BS224" s="296" t="str">
        <f>AX211</f>
        <v>west united</v>
      </c>
      <c r="BT224" s="296"/>
      <c r="BU224" s="296"/>
      <c r="BV224" s="296" t="str">
        <f>AX212</f>
        <v>IRK FC</v>
      </c>
      <c r="BW224" s="296"/>
      <c r="BX224" s="297"/>
      <c r="BY224" s="301"/>
      <c r="BZ224" s="302"/>
      <c r="CA224" s="302"/>
      <c r="CD224" s="173"/>
      <c r="CE224" s="105"/>
      <c r="CF224" s="105"/>
      <c r="CG224" s="105"/>
      <c r="CH224" s="105"/>
      <c r="CI224" s="105"/>
      <c r="CJ224" s="105"/>
      <c r="CK224" s="125"/>
      <c r="CL224" s="105"/>
      <c r="CM224" s="105"/>
      <c r="CN224" s="105"/>
      <c r="CO224" s="105"/>
      <c r="CP224" s="155"/>
    </row>
    <row r="225" spans="2:94" ht="21.75" customHeight="1" x14ac:dyDescent="0.15">
      <c r="C225" s="12" t="s">
        <v>0</v>
      </c>
      <c r="D225" s="294">
        <v>0.48611111111111099</v>
      </c>
      <c r="E225" s="369"/>
      <c r="F225" s="9" t="s">
        <v>3</v>
      </c>
      <c r="G225" s="293">
        <v>0.51041666666666696</v>
      </c>
      <c r="H225" s="294"/>
      <c r="I225" s="296" t="str">
        <f>C212</f>
        <v>吉田ＳＳＳ</v>
      </c>
      <c r="J225" s="296"/>
      <c r="K225" s="296"/>
      <c r="L225" s="265">
        <v>8</v>
      </c>
      <c r="M225" s="246"/>
      <c r="N225" s="24" t="str">
        <f>IF(AS212="","-",IF(AS212=AS213,"PK","-"))</f>
        <v>-</v>
      </c>
      <c r="O225" s="249"/>
      <c r="P225" s="268">
        <v>0</v>
      </c>
      <c r="Q225" s="296" t="str">
        <f>C213</f>
        <v>FC.BeVe</v>
      </c>
      <c r="R225" s="296"/>
      <c r="S225" s="395"/>
      <c r="U225" s="377" t="str">
        <f>C217</f>
        <v>セントラルFC</v>
      </c>
      <c r="V225" s="296"/>
      <c r="W225" s="296"/>
      <c r="X225" s="296" t="str">
        <f>C218</f>
        <v>大袋ＦＣ</v>
      </c>
      <c r="Y225" s="296"/>
      <c r="Z225" s="296"/>
      <c r="AA225" s="296" t="str">
        <f>C216</f>
        <v>サウス宇都宮</v>
      </c>
      <c r="AB225" s="296"/>
      <c r="AC225" s="297"/>
      <c r="AD225" s="301"/>
      <c r="AE225" s="302"/>
      <c r="AF225" s="302"/>
      <c r="AG225" s="6"/>
      <c r="AH225" s="8"/>
      <c r="AI225" s="173"/>
      <c r="AJ225" s="105"/>
      <c r="AK225" s="105"/>
      <c r="AL225" s="105"/>
      <c r="AM225" s="105"/>
      <c r="AN225" s="105"/>
      <c r="AO225" s="105"/>
      <c r="AP225" s="125"/>
      <c r="AQ225" s="105"/>
      <c r="AR225" s="105"/>
      <c r="AS225" s="105"/>
      <c r="AT225" s="105"/>
      <c r="AU225" s="155"/>
      <c r="AX225" s="12" t="s">
        <v>0</v>
      </c>
      <c r="AY225" s="294">
        <v>0.48611111111111099</v>
      </c>
      <c r="AZ225" s="369"/>
      <c r="BA225" s="9" t="s">
        <v>3</v>
      </c>
      <c r="BB225" s="293">
        <v>0.51041666666666696</v>
      </c>
      <c r="BC225" s="294"/>
      <c r="BD225" s="296" t="str">
        <f>AX212</f>
        <v>IRK FC</v>
      </c>
      <c r="BE225" s="296"/>
      <c r="BF225" s="296"/>
      <c r="BG225" s="283">
        <v>1</v>
      </c>
      <c r="BH225" s="284"/>
      <c r="BI225" s="24" t="str">
        <f>IF(CN212="","-",IF(CN212=CN213,"PK","-"))</f>
        <v>-</v>
      </c>
      <c r="BJ225" s="24"/>
      <c r="BK225" s="278">
        <v>4</v>
      </c>
      <c r="BL225" s="296" t="str">
        <f>AX213</f>
        <v>つくば市トレセン</v>
      </c>
      <c r="BM225" s="296"/>
      <c r="BN225" s="395"/>
      <c r="BP225" s="377" t="str">
        <f>AX217</f>
        <v>サウス宇都宮</v>
      </c>
      <c r="BQ225" s="296"/>
      <c r="BR225" s="296"/>
      <c r="BS225" s="296" t="str">
        <f>AX218</f>
        <v>与野鈴谷ＳＳＳ</v>
      </c>
      <c r="BT225" s="296"/>
      <c r="BU225" s="296"/>
      <c r="BV225" s="296" t="str">
        <f>AX216</f>
        <v>小名浜FC</v>
      </c>
      <c r="BW225" s="296"/>
      <c r="BX225" s="297"/>
      <c r="BY225" s="301"/>
      <c r="BZ225" s="302"/>
      <c r="CA225" s="302"/>
      <c r="CD225" s="173"/>
      <c r="CE225" s="105"/>
      <c r="CF225" s="105"/>
      <c r="CG225" s="105"/>
      <c r="CH225" s="105"/>
      <c r="CI225" s="105"/>
      <c r="CJ225" s="105"/>
      <c r="CK225" s="125"/>
      <c r="CL225" s="105"/>
      <c r="CM225" s="105"/>
      <c r="CN225" s="105"/>
      <c r="CO225" s="105"/>
      <c r="CP225" s="155"/>
    </row>
    <row r="226" spans="2:94" ht="21.75" customHeight="1" thickBot="1" x14ac:dyDescent="0.2">
      <c r="C226" s="13" t="s">
        <v>1</v>
      </c>
      <c r="D226" s="422">
        <v>0.51388888888888895</v>
      </c>
      <c r="E226" s="423"/>
      <c r="F226" s="18" t="s">
        <v>3</v>
      </c>
      <c r="G226" s="424">
        <v>0.53819444444444497</v>
      </c>
      <c r="H226" s="422"/>
      <c r="I226" s="397" t="str">
        <f>C217</f>
        <v>セントラルFC</v>
      </c>
      <c r="J226" s="397"/>
      <c r="K226" s="397"/>
      <c r="L226" s="266">
        <v>0</v>
      </c>
      <c r="M226" s="247"/>
      <c r="N226" s="26" t="str">
        <f>IF(AS217="","-",IF(AS217=AS218,"PK","-"))</f>
        <v>-</v>
      </c>
      <c r="O226" s="250"/>
      <c r="P226" s="269">
        <v>0</v>
      </c>
      <c r="Q226" s="397" t="str">
        <f>C218</f>
        <v>大袋ＦＣ</v>
      </c>
      <c r="R226" s="397"/>
      <c r="S226" s="410"/>
      <c r="U226" s="396" t="str">
        <f>C212</f>
        <v>吉田ＳＳＳ</v>
      </c>
      <c r="V226" s="397"/>
      <c r="W226" s="397"/>
      <c r="X226" s="397" t="str">
        <f>C213</f>
        <v>FC.BeVe</v>
      </c>
      <c r="Y226" s="397"/>
      <c r="Z226" s="397"/>
      <c r="AA226" s="397" t="str">
        <f>C211</f>
        <v>ＦＣアネーロ</v>
      </c>
      <c r="AB226" s="397"/>
      <c r="AC226" s="339"/>
      <c r="AD226" s="301"/>
      <c r="AE226" s="302"/>
      <c r="AF226" s="302"/>
      <c r="AG226" s="6"/>
      <c r="AH226" s="8"/>
      <c r="AI226" s="173"/>
      <c r="AJ226" s="105"/>
      <c r="AK226" s="105"/>
      <c r="AL226" s="105"/>
      <c r="AM226" s="105"/>
      <c r="AN226" s="105"/>
      <c r="AO226" s="105"/>
      <c r="AP226" s="125"/>
      <c r="AQ226" s="105"/>
      <c r="AR226" s="105"/>
      <c r="AS226" s="105"/>
      <c r="AT226" s="105"/>
      <c r="AU226" s="155"/>
      <c r="AX226" s="13" t="s">
        <v>1</v>
      </c>
      <c r="AY226" s="422">
        <v>0.51388888888888895</v>
      </c>
      <c r="AZ226" s="423"/>
      <c r="BA226" s="18" t="s">
        <v>3</v>
      </c>
      <c r="BB226" s="424">
        <v>0.53819444444444497</v>
      </c>
      <c r="BC226" s="422"/>
      <c r="BD226" s="397" t="str">
        <f>AX217</f>
        <v>サウス宇都宮</v>
      </c>
      <c r="BE226" s="397"/>
      <c r="BF226" s="397"/>
      <c r="BG226" s="285">
        <v>1</v>
      </c>
      <c r="BH226" s="286"/>
      <c r="BI226" s="26" t="str">
        <f>IF(CN217="","-",IF(CN217=CN218,"PK","-"))</f>
        <v>-</v>
      </c>
      <c r="BJ226" s="26"/>
      <c r="BK226" s="276">
        <v>5</v>
      </c>
      <c r="BL226" s="397" t="str">
        <f>AX218</f>
        <v>与野鈴谷ＳＳＳ</v>
      </c>
      <c r="BM226" s="397"/>
      <c r="BN226" s="410"/>
      <c r="BP226" s="396" t="str">
        <f>AX212</f>
        <v>IRK FC</v>
      </c>
      <c r="BQ226" s="397"/>
      <c r="BR226" s="397"/>
      <c r="BS226" s="397" t="str">
        <f>AX213</f>
        <v>つくば市トレセン</v>
      </c>
      <c r="BT226" s="397"/>
      <c r="BU226" s="397"/>
      <c r="BV226" s="397" t="str">
        <f>AX211</f>
        <v>west united</v>
      </c>
      <c r="BW226" s="397"/>
      <c r="BX226" s="339"/>
      <c r="BY226" s="301"/>
      <c r="BZ226" s="302"/>
      <c r="CA226" s="302"/>
      <c r="CD226" s="173"/>
      <c r="CE226" s="105"/>
      <c r="CF226" s="105"/>
      <c r="CG226" s="105"/>
      <c r="CH226" s="105"/>
      <c r="CI226" s="105"/>
      <c r="CJ226" s="105"/>
      <c r="CK226" s="125"/>
      <c r="CL226" s="105"/>
      <c r="CM226" s="105"/>
      <c r="CN226" s="105"/>
      <c r="CO226" s="105"/>
      <c r="CP226" s="155"/>
    </row>
    <row r="227" spans="2:94" ht="21.75" customHeight="1" thickBot="1" x14ac:dyDescent="0.2">
      <c r="C227" s="6"/>
      <c r="D227" s="34"/>
      <c r="E227" s="34"/>
      <c r="F227" s="6"/>
      <c r="G227" s="34"/>
      <c r="H227" s="34"/>
      <c r="I227" s="8"/>
      <c r="J227" s="8"/>
      <c r="K227" s="8"/>
      <c r="L227" s="36"/>
      <c r="M227" s="36"/>
      <c r="N227" s="36"/>
      <c r="O227" s="36"/>
      <c r="P227" s="36"/>
      <c r="Q227" s="8"/>
      <c r="R227" s="8"/>
      <c r="S227" s="8"/>
      <c r="T227" s="1"/>
      <c r="U227" s="8"/>
      <c r="V227" s="8"/>
      <c r="W227" s="8"/>
      <c r="X227" s="8"/>
      <c r="Y227" s="8"/>
      <c r="Z227" s="8"/>
      <c r="AA227" s="8"/>
      <c r="AB227" s="8"/>
      <c r="AC227" s="8"/>
      <c r="AD227" s="6"/>
      <c r="AE227" s="6"/>
      <c r="AF227" s="6"/>
      <c r="AG227" s="6"/>
      <c r="AH227" s="8"/>
      <c r="AI227" s="173"/>
      <c r="AJ227" s="105"/>
      <c r="AK227" s="105"/>
      <c r="AL227" s="105"/>
      <c r="AM227" s="105"/>
      <c r="AN227" s="105"/>
      <c r="AO227" s="105"/>
      <c r="AP227" s="125"/>
      <c r="AQ227" s="105"/>
      <c r="AR227" s="105"/>
      <c r="AS227" s="105"/>
      <c r="AT227" s="105"/>
      <c r="AU227" s="155"/>
      <c r="AX227" s="6"/>
      <c r="AY227" s="34"/>
      <c r="AZ227" s="34"/>
      <c r="BA227" s="6"/>
      <c r="BB227" s="34"/>
      <c r="BC227" s="34"/>
      <c r="BD227" s="8"/>
      <c r="BE227" s="8"/>
      <c r="BF227" s="8"/>
      <c r="BG227" s="36"/>
      <c r="BH227" s="36"/>
      <c r="BI227" s="36"/>
      <c r="BJ227" s="36"/>
      <c r="BK227" s="36"/>
      <c r="BL227" s="8"/>
      <c r="BM227" s="8"/>
      <c r="BN227" s="8"/>
      <c r="BO227" s="1"/>
      <c r="BP227" s="8"/>
      <c r="BQ227" s="8"/>
      <c r="BR227" s="8"/>
      <c r="BS227" s="8"/>
      <c r="BT227" s="8"/>
      <c r="BU227" s="8"/>
      <c r="BV227" s="8"/>
      <c r="BW227" s="8"/>
      <c r="BX227" s="8"/>
      <c r="BY227" s="6"/>
      <c r="BZ227" s="6"/>
      <c r="CA227" s="6"/>
      <c r="CD227" s="173"/>
      <c r="CE227" s="105"/>
      <c r="CF227" s="105"/>
      <c r="CG227" s="105"/>
      <c r="CH227" s="105"/>
      <c r="CI227" s="105"/>
      <c r="CJ227" s="105"/>
      <c r="CK227" s="125"/>
      <c r="CL227" s="105"/>
      <c r="CM227" s="105"/>
      <c r="CN227" s="105"/>
      <c r="CO227" s="105"/>
      <c r="CP227" s="155"/>
    </row>
    <row r="228" spans="2:94" ht="21.75" customHeight="1" x14ac:dyDescent="0.15">
      <c r="C228" s="442" t="s">
        <v>47</v>
      </c>
      <c r="D228" s="442"/>
      <c r="E228" s="442"/>
      <c r="F228" s="450" t="str">
        <f>C216</f>
        <v>サウス宇都宮</v>
      </c>
      <c r="G228" s="450"/>
      <c r="H228" s="450"/>
      <c r="I228" s="454" t="s">
        <v>48</v>
      </c>
      <c r="J228" s="454"/>
      <c r="K228" s="454"/>
      <c r="L228" s="454"/>
      <c r="M228" s="454"/>
      <c r="N228" s="454"/>
      <c r="O228" s="454"/>
      <c r="P228" s="454"/>
      <c r="Q228" s="454"/>
      <c r="R228" s="454"/>
      <c r="S228" s="454"/>
      <c r="T228" s="39"/>
      <c r="U228" s="425" t="s">
        <v>49</v>
      </c>
      <c r="V228" s="425"/>
      <c r="W228" s="425"/>
      <c r="X228" s="425"/>
      <c r="Y228" s="425"/>
      <c r="Z228" s="425"/>
      <c r="AA228" s="425"/>
      <c r="AB228" s="425"/>
      <c r="AC228" s="425"/>
      <c r="AD228" s="425"/>
      <c r="AE228" s="425"/>
      <c r="AF228" s="425"/>
      <c r="AG228" s="77"/>
      <c r="AH228" s="39"/>
      <c r="AI228" s="174"/>
      <c r="AJ228" s="203"/>
      <c r="AK228" s="213"/>
      <c r="AL228" s="214" t="s">
        <v>114</v>
      </c>
      <c r="AM228" s="204"/>
      <c r="AN228" s="213"/>
      <c r="AO228" s="214" t="s">
        <v>115</v>
      </c>
      <c r="AP228" s="205"/>
      <c r="AQ228" s="206"/>
      <c r="AR228" s="106"/>
      <c r="AS228" s="106"/>
      <c r="AT228" s="106"/>
      <c r="AU228" s="175"/>
      <c r="AX228" s="442" t="s">
        <v>47</v>
      </c>
      <c r="AY228" s="442"/>
      <c r="AZ228" s="442"/>
      <c r="BA228" s="450" t="str">
        <f>AX216</f>
        <v>小名浜FC</v>
      </c>
      <c r="BB228" s="450"/>
      <c r="BC228" s="450"/>
      <c r="BD228" s="454" t="s">
        <v>48</v>
      </c>
      <c r="BE228" s="454"/>
      <c r="BF228" s="454"/>
      <c r="BG228" s="454"/>
      <c r="BH228" s="454"/>
      <c r="BI228" s="454"/>
      <c r="BJ228" s="454"/>
      <c r="BK228" s="454"/>
      <c r="BL228" s="454"/>
      <c r="BM228" s="454"/>
      <c r="BN228" s="454"/>
      <c r="BO228" s="39"/>
      <c r="BP228" s="425" t="s">
        <v>49</v>
      </c>
      <c r="BQ228" s="425"/>
      <c r="BR228" s="425"/>
      <c r="BS228" s="425"/>
      <c r="BT228" s="425"/>
      <c r="BU228" s="425"/>
      <c r="BV228" s="425"/>
      <c r="BW228" s="425"/>
      <c r="BX228" s="425"/>
      <c r="BY228" s="425"/>
      <c r="BZ228" s="425"/>
      <c r="CA228" s="425"/>
      <c r="CD228" s="174"/>
      <c r="CE228" s="203"/>
      <c r="CF228" s="213"/>
      <c r="CG228" s="214" t="s">
        <v>114</v>
      </c>
      <c r="CH228" s="204"/>
      <c r="CI228" s="213"/>
      <c r="CJ228" s="214" t="s">
        <v>115</v>
      </c>
      <c r="CK228" s="205"/>
      <c r="CL228" s="206"/>
      <c r="CM228" s="106"/>
      <c r="CN228" s="106"/>
      <c r="CO228" s="106"/>
      <c r="CP228" s="175"/>
    </row>
    <row r="229" spans="2:94" ht="21.75" customHeight="1" x14ac:dyDescent="0.15">
      <c r="C229" s="454" t="s">
        <v>50</v>
      </c>
      <c r="D229" s="454"/>
      <c r="E229" s="454"/>
      <c r="F229" s="454"/>
      <c r="G229" s="454"/>
      <c r="H229" s="454"/>
      <c r="I229" s="454"/>
      <c r="J229" s="454"/>
      <c r="K229" s="454"/>
      <c r="L229" s="454"/>
      <c r="M229" s="454"/>
      <c r="N229" s="454"/>
      <c r="O229" s="454"/>
      <c r="P229" s="454"/>
      <c r="Q229" s="454"/>
      <c r="R229" s="454"/>
      <c r="S229" s="454"/>
      <c r="T229" s="39"/>
      <c r="U229" s="39"/>
      <c r="V229" s="39"/>
      <c r="W229" s="39"/>
      <c r="X229" s="39"/>
      <c r="Y229" s="39"/>
      <c r="Z229" s="39"/>
      <c r="AA229" s="39"/>
      <c r="AB229" s="39"/>
      <c r="AC229" s="39"/>
      <c r="AD229" s="39"/>
      <c r="AE229" s="39"/>
      <c r="AF229" s="39"/>
      <c r="AG229" s="39"/>
      <c r="AH229" s="39"/>
      <c r="AI229" s="174"/>
      <c r="AJ229" s="215" t="s">
        <v>113</v>
      </c>
      <c r="AK229" s="216" t="s">
        <v>116</v>
      </c>
      <c r="AL229" s="217" t="s">
        <v>117</v>
      </c>
      <c r="AM229" s="218"/>
      <c r="AN229" s="219"/>
      <c r="AO229" s="217" t="s">
        <v>118</v>
      </c>
      <c r="AP229" s="137"/>
      <c r="AQ229" s="220"/>
      <c r="AR229" s="106"/>
      <c r="AS229" s="106"/>
      <c r="AT229" s="106"/>
      <c r="AU229" s="175"/>
      <c r="AX229" s="454" t="s">
        <v>50</v>
      </c>
      <c r="AY229" s="454"/>
      <c r="AZ229" s="454"/>
      <c r="BA229" s="454"/>
      <c r="BB229" s="454"/>
      <c r="BC229" s="454"/>
      <c r="BD229" s="454"/>
      <c r="BE229" s="454"/>
      <c r="BF229" s="454"/>
      <c r="BG229" s="454"/>
      <c r="BH229" s="454"/>
      <c r="BI229" s="454"/>
      <c r="BJ229" s="454"/>
      <c r="BK229" s="454"/>
      <c r="BL229" s="454"/>
      <c r="BM229" s="454"/>
      <c r="BN229" s="454"/>
      <c r="BO229" s="39"/>
      <c r="BP229" s="39"/>
      <c r="BQ229" s="39"/>
      <c r="BR229" s="39"/>
      <c r="BS229" s="39"/>
      <c r="BT229" s="39"/>
      <c r="BU229" s="39"/>
      <c r="BV229" s="39"/>
      <c r="BW229" s="39"/>
      <c r="BX229" s="39"/>
      <c r="BY229" s="39"/>
      <c r="BZ229" s="39"/>
      <c r="CA229" s="39"/>
      <c r="CD229" s="174"/>
      <c r="CE229" s="215" t="s">
        <v>113</v>
      </c>
      <c r="CF229" s="216" t="s">
        <v>116</v>
      </c>
      <c r="CG229" s="217" t="s">
        <v>117</v>
      </c>
      <c r="CH229" s="218"/>
      <c r="CI229" s="219"/>
      <c r="CJ229" s="217" t="s">
        <v>118</v>
      </c>
      <c r="CK229" s="137"/>
      <c r="CL229" s="220"/>
      <c r="CM229" s="106"/>
      <c r="CN229" s="106"/>
      <c r="CO229" s="106"/>
      <c r="CP229" s="175"/>
    </row>
    <row r="230" spans="2:94" ht="21.75" customHeight="1" x14ac:dyDescent="0.15">
      <c r="C230" s="37"/>
      <c r="D230" s="6" t="s">
        <v>51</v>
      </c>
      <c r="E230" s="362" t="str">
        <f>C216</f>
        <v>サウス宇都宮</v>
      </c>
      <c r="F230" s="362"/>
      <c r="G230" s="362"/>
      <c r="H230" s="358" t="s">
        <v>81</v>
      </c>
      <c r="I230" s="359"/>
      <c r="J230" s="359"/>
      <c r="K230" s="359"/>
      <c r="L230" s="359"/>
      <c r="M230" s="359"/>
      <c r="N230" s="359"/>
      <c r="O230" s="359"/>
      <c r="P230" s="359"/>
      <c r="Q230" s="359"/>
      <c r="R230" s="359"/>
      <c r="S230" s="359"/>
      <c r="U230" s="319" t="s">
        <v>82</v>
      </c>
      <c r="V230" s="319"/>
      <c r="W230" s="319"/>
      <c r="X230" s="319"/>
      <c r="Y230" s="362" t="s">
        <v>52</v>
      </c>
      <c r="Z230" s="362"/>
      <c r="AA230" s="362" t="s">
        <v>53</v>
      </c>
      <c r="AB230" s="362"/>
      <c r="AC230" s="362" t="s">
        <v>53</v>
      </c>
      <c r="AD230" s="362"/>
      <c r="AE230" s="362" t="s">
        <v>52</v>
      </c>
      <c r="AF230" s="362"/>
      <c r="AG230" s="76"/>
      <c r="AH230" s="80"/>
      <c r="AI230" s="176"/>
      <c r="AJ230" s="209">
        <f>AJ235</f>
        <v>3</v>
      </c>
      <c r="AK230" s="211">
        <f>IF(AJ230=1,2,IF(AJ230=2,3,IF(AJ230=3,1)))</f>
        <v>1</v>
      </c>
      <c r="AL230" s="135" t="str">
        <f>IF(Z211="","",INDEX(C211:C213,MATCH(AK230,Z211:Z213,0),1))</f>
        <v>吉田ＳＳＳ</v>
      </c>
      <c r="AM230" s="133"/>
      <c r="AN230" s="109"/>
      <c r="AO230" s="135" t="str">
        <f>IF(Z216="","",INDEX(C216:C218,MATCH(AK230,Z216:Z218,0),1))</f>
        <v>大袋ＦＣ</v>
      </c>
      <c r="AP230" s="139"/>
      <c r="AQ230" s="134"/>
      <c r="AR230" s="177"/>
      <c r="AS230" s="177"/>
      <c r="AT230" s="177"/>
      <c r="AU230" s="179"/>
      <c r="AX230" s="37"/>
      <c r="AY230" s="6" t="s">
        <v>51</v>
      </c>
      <c r="AZ230" s="362" t="str">
        <f>AX216</f>
        <v>小名浜FC</v>
      </c>
      <c r="BA230" s="362"/>
      <c r="BB230" s="362"/>
      <c r="BC230" s="358" t="s">
        <v>81</v>
      </c>
      <c r="BD230" s="359"/>
      <c r="BE230" s="359"/>
      <c r="BF230" s="359"/>
      <c r="BG230" s="359"/>
      <c r="BH230" s="359"/>
      <c r="BI230" s="359"/>
      <c r="BJ230" s="359"/>
      <c r="BK230" s="359"/>
      <c r="BL230" s="359"/>
      <c r="BM230" s="359"/>
      <c r="BN230" s="359"/>
      <c r="BP230" s="319" t="s">
        <v>82</v>
      </c>
      <c r="BQ230" s="319"/>
      <c r="BR230" s="319"/>
      <c r="BS230" s="319"/>
      <c r="BT230" s="362" t="s">
        <v>52</v>
      </c>
      <c r="BU230" s="362"/>
      <c r="BV230" s="362" t="s">
        <v>53</v>
      </c>
      <c r="BW230" s="362"/>
      <c r="BX230" s="362" t="s">
        <v>53</v>
      </c>
      <c r="BY230" s="362"/>
      <c r="BZ230" s="362" t="s">
        <v>52</v>
      </c>
      <c r="CA230" s="362"/>
      <c r="CD230" s="176"/>
      <c r="CE230" s="209">
        <f>CE235</f>
        <v>2</v>
      </c>
      <c r="CF230" s="211">
        <f>IF(CE230=1,2,IF(CE230=2,3,IF(CE230=3,1)))</f>
        <v>3</v>
      </c>
      <c r="CG230" s="135" t="str">
        <f>IF(BU211="","",INDEX(AX211:AX213,MATCH(CF230,BU211:BU213,0),1))</f>
        <v>west united</v>
      </c>
      <c r="CH230" s="133"/>
      <c r="CI230" s="109"/>
      <c r="CJ230" s="135" t="str">
        <f>IF(BU216="","",INDEX(AX216:AX218,MATCH(CF230,BU216:BU218,0),1))</f>
        <v>サウス宇都宮</v>
      </c>
      <c r="CK230" s="139"/>
      <c r="CL230" s="134"/>
      <c r="CM230" s="177"/>
      <c r="CN230" s="177"/>
      <c r="CO230" s="177"/>
      <c r="CP230" s="179"/>
    </row>
    <row r="231" spans="2:94" ht="21.75" customHeight="1" x14ac:dyDescent="0.15">
      <c r="C231" s="37"/>
      <c r="D231" s="37"/>
      <c r="E231" s="362" t="str">
        <f>C216</f>
        <v>サウス宇都宮</v>
      </c>
      <c r="F231" s="362"/>
      <c r="G231" s="362"/>
      <c r="H231" s="358" t="s">
        <v>83</v>
      </c>
      <c r="I231" s="359"/>
      <c r="J231" s="359"/>
      <c r="K231" s="359"/>
      <c r="L231" s="359"/>
      <c r="M231" s="359"/>
      <c r="N231" s="359"/>
      <c r="O231" s="359"/>
      <c r="P231" s="359"/>
      <c r="Q231" s="359"/>
      <c r="R231" s="359"/>
      <c r="S231" s="359"/>
      <c r="U231" s="319" t="s">
        <v>84</v>
      </c>
      <c r="V231" s="319"/>
      <c r="W231" s="319"/>
      <c r="X231" s="319"/>
      <c r="Y231" s="362" t="s">
        <v>54</v>
      </c>
      <c r="Z231" s="362"/>
      <c r="AA231" s="362" t="s">
        <v>55</v>
      </c>
      <c r="AB231" s="362"/>
      <c r="AC231" s="362" t="s">
        <v>85</v>
      </c>
      <c r="AD231" s="362"/>
      <c r="AE231" s="362" t="s">
        <v>54</v>
      </c>
      <c r="AF231" s="362"/>
      <c r="AG231" s="76"/>
      <c r="AH231" s="80"/>
      <c r="AI231" s="176"/>
      <c r="AJ231" s="209">
        <f>AJ236</f>
        <v>2</v>
      </c>
      <c r="AK231" s="211">
        <f>IF(AJ231=1,2,IF(AJ231=2,3,IF(AJ231=3,1)))</f>
        <v>3</v>
      </c>
      <c r="AL231" s="135" t="str">
        <f>IF(Z211="","",INDEX(C211:C213,MATCH(AK231,Z211:Z213,0),1))</f>
        <v>FC.BeVe</v>
      </c>
      <c r="AM231" s="133"/>
      <c r="AN231" s="109"/>
      <c r="AO231" s="135" t="str">
        <f>IF(Z216="","",INDEX(C216:C218,MATCH(AK231,Z216:Z218,0),1))</f>
        <v>サウス宇都宮</v>
      </c>
      <c r="AP231" s="139"/>
      <c r="AQ231" s="134"/>
      <c r="AR231" s="177"/>
      <c r="AS231" s="177"/>
      <c r="AT231" s="177"/>
      <c r="AU231" s="179"/>
      <c r="AX231" s="37"/>
      <c r="AY231" s="37"/>
      <c r="AZ231" s="362" t="str">
        <f>AX216</f>
        <v>小名浜FC</v>
      </c>
      <c r="BA231" s="362"/>
      <c r="BB231" s="362"/>
      <c r="BC231" s="358" t="s">
        <v>83</v>
      </c>
      <c r="BD231" s="359"/>
      <c r="BE231" s="359"/>
      <c r="BF231" s="359"/>
      <c r="BG231" s="359"/>
      <c r="BH231" s="359"/>
      <c r="BI231" s="359"/>
      <c r="BJ231" s="359"/>
      <c r="BK231" s="359"/>
      <c r="BL231" s="359"/>
      <c r="BM231" s="359"/>
      <c r="BN231" s="359"/>
      <c r="BP231" s="319" t="s">
        <v>84</v>
      </c>
      <c r="BQ231" s="319"/>
      <c r="BR231" s="319"/>
      <c r="BS231" s="319"/>
      <c r="BT231" s="362" t="s">
        <v>54</v>
      </c>
      <c r="BU231" s="362"/>
      <c r="BV231" s="362" t="s">
        <v>55</v>
      </c>
      <c r="BW231" s="362"/>
      <c r="BX231" s="362" t="s">
        <v>85</v>
      </c>
      <c r="BY231" s="362"/>
      <c r="BZ231" s="362" t="s">
        <v>54</v>
      </c>
      <c r="CA231" s="362"/>
      <c r="CD231" s="176"/>
      <c r="CE231" s="209">
        <f>CE236</f>
        <v>3</v>
      </c>
      <c r="CF231" s="211">
        <f>IF(CE231=1,2,IF(CE231=2,3,IF(CE231=3,1)))</f>
        <v>1</v>
      </c>
      <c r="CG231" s="135" t="str">
        <f>IF(BU211="","",INDEX(AX211:AX213,MATCH(CF231,BU211:BU213,0),1))</f>
        <v>つくば市トレセン</v>
      </c>
      <c r="CH231" s="133"/>
      <c r="CI231" s="109"/>
      <c r="CJ231" s="135" t="str">
        <f>IF(BU216="","",INDEX(AX216:AX218,MATCH(CF231,BU216:BU218,0),1))</f>
        <v>与野鈴谷ＳＳＳ</v>
      </c>
      <c r="CK231" s="139"/>
      <c r="CL231" s="134"/>
      <c r="CM231" s="177"/>
      <c r="CN231" s="177"/>
      <c r="CO231" s="177"/>
      <c r="CP231" s="179"/>
    </row>
    <row r="232" spans="2:94" ht="21.75" customHeight="1" thickBot="1" x14ac:dyDescent="0.2">
      <c r="C232" s="37"/>
      <c r="D232" s="37"/>
      <c r="E232" s="362" t="str">
        <f>C216</f>
        <v>サウス宇都宮</v>
      </c>
      <c r="F232" s="362"/>
      <c r="G232" s="362"/>
      <c r="H232" s="358" t="s">
        <v>86</v>
      </c>
      <c r="I232" s="359"/>
      <c r="J232" s="359"/>
      <c r="K232" s="359"/>
      <c r="L232" s="359"/>
      <c r="M232" s="359"/>
      <c r="N232" s="359"/>
      <c r="O232" s="359"/>
      <c r="P232" s="359"/>
      <c r="Q232" s="359"/>
      <c r="R232" s="359"/>
      <c r="S232" s="359"/>
      <c r="U232" s="319" t="s">
        <v>87</v>
      </c>
      <c r="V232" s="319"/>
      <c r="W232" s="319"/>
      <c r="X232" s="319"/>
      <c r="Y232" s="362" t="s">
        <v>56</v>
      </c>
      <c r="Z232" s="362"/>
      <c r="AA232" s="362" t="s">
        <v>57</v>
      </c>
      <c r="AB232" s="362"/>
      <c r="AC232" s="362" t="s">
        <v>88</v>
      </c>
      <c r="AD232" s="362"/>
      <c r="AE232" s="362" t="s">
        <v>56</v>
      </c>
      <c r="AF232" s="362"/>
      <c r="AG232" s="76"/>
      <c r="AH232" s="80"/>
      <c r="AI232" s="176"/>
      <c r="AJ232" s="210">
        <f>AJ237</f>
        <v>1</v>
      </c>
      <c r="AK232" s="212">
        <f>IF(AJ232=1,2,IF(AJ232=2,3,IF(AJ232=3,1)))</f>
        <v>2</v>
      </c>
      <c r="AL232" s="208" t="str">
        <f>IF(Z211="","",INDEX(C211:C213,MATCH(AK232,Z211:Z213,0),1))</f>
        <v>ＦＣアネーロ</v>
      </c>
      <c r="AM232" s="123"/>
      <c r="AN232" s="107"/>
      <c r="AO232" s="208" t="str">
        <f>IF(Z216="","",INDEX(C216:C218,MATCH(AK232,Z216:Z218,0),1))</f>
        <v>セントラルFC</v>
      </c>
      <c r="AP232" s="224"/>
      <c r="AQ232" s="180"/>
      <c r="AR232" s="177"/>
      <c r="AS232" s="177"/>
      <c r="AT232" s="177"/>
      <c r="AU232" s="179"/>
      <c r="AX232" s="37"/>
      <c r="AY232" s="37"/>
      <c r="AZ232" s="362" t="str">
        <f>AX216</f>
        <v>小名浜FC</v>
      </c>
      <c r="BA232" s="362"/>
      <c r="BB232" s="362"/>
      <c r="BC232" s="358" t="s">
        <v>86</v>
      </c>
      <c r="BD232" s="359"/>
      <c r="BE232" s="359"/>
      <c r="BF232" s="359"/>
      <c r="BG232" s="359"/>
      <c r="BH232" s="359"/>
      <c r="BI232" s="359"/>
      <c r="BJ232" s="359"/>
      <c r="BK232" s="359"/>
      <c r="BL232" s="359"/>
      <c r="BM232" s="359"/>
      <c r="BN232" s="359"/>
      <c r="BP232" s="319" t="s">
        <v>87</v>
      </c>
      <c r="BQ232" s="319"/>
      <c r="BR232" s="319"/>
      <c r="BS232" s="319"/>
      <c r="BT232" s="362" t="s">
        <v>56</v>
      </c>
      <c r="BU232" s="362"/>
      <c r="BV232" s="362" t="s">
        <v>57</v>
      </c>
      <c r="BW232" s="362"/>
      <c r="BX232" s="362" t="s">
        <v>88</v>
      </c>
      <c r="BY232" s="362"/>
      <c r="BZ232" s="362" t="s">
        <v>56</v>
      </c>
      <c r="CA232" s="362"/>
      <c r="CD232" s="176"/>
      <c r="CE232" s="210">
        <f>CE237</f>
        <v>1</v>
      </c>
      <c r="CF232" s="212">
        <f>IF(CE232=1,2,IF(CE232=2,3,IF(CE232=3,1)))</f>
        <v>2</v>
      </c>
      <c r="CG232" s="208" t="str">
        <f>IF(BU211="","",INDEX(AX211:AX213,MATCH(CF232,BU211:BU213,0),1))</f>
        <v>IRK FC</v>
      </c>
      <c r="CH232" s="123"/>
      <c r="CI232" s="107"/>
      <c r="CJ232" s="208" t="str">
        <f>IF(BU216="","",INDEX(AX216:AX218,MATCH(CF232,BU216:BU218,0),1))</f>
        <v>小名浜FC</v>
      </c>
      <c r="CK232" s="224"/>
      <c r="CL232" s="180"/>
      <c r="CM232" s="177"/>
      <c r="CN232" s="177"/>
      <c r="CO232" s="177"/>
      <c r="CP232" s="179"/>
    </row>
    <row r="233" spans="2:94" ht="21.75" customHeight="1" thickBot="1" x14ac:dyDescent="0.2">
      <c r="C233" s="37"/>
      <c r="D233" s="37"/>
      <c r="E233" s="76"/>
      <c r="F233" s="76"/>
      <c r="G233" s="76"/>
      <c r="H233" s="78"/>
      <c r="I233" s="79"/>
      <c r="J233" s="79"/>
      <c r="K233" s="79"/>
      <c r="L233" s="79"/>
      <c r="M233" s="79"/>
      <c r="N233" s="79"/>
      <c r="O233" s="79"/>
      <c r="P233" s="79"/>
      <c r="Q233" s="79"/>
      <c r="R233" s="79"/>
      <c r="S233" s="79"/>
      <c r="U233" s="40"/>
      <c r="V233" s="40"/>
      <c r="W233" s="40"/>
      <c r="X233" s="40"/>
      <c r="Y233" s="76"/>
      <c r="Z233" s="76"/>
      <c r="AA233" s="76"/>
      <c r="AB233" s="76"/>
      <c r="AC233" s="76"/>
      <c r="AD233" s="76"/>
      <c r="AE233" s="76"/>
      <c r="AF233" s="76"/>
      <c r="AG233" s="76"/>
      <c r="AH233" s="80"/>
      <c r="AI233" s="176"/>
      <c r="AJ233" s="177"/>
      <c r="AK233" s="177"/>
      <c r="AL233" s="177"/>
      <c r="AM233" s="125"/>
      <c r="AN233" s="177"/>
      <c r="AO233" s="177"/>
      <c r="AP233" s="178"/>
      <c r="AQ233" s="177"/>
      <c r="AR233" s="177"/>
      <c r="AS233" s="177"/>
      <c r="AT233" s="177"/>
      <c r="AU233" s="179"/>
      <c r="AX233" s="37"/>
      <c r="AY233" s="37"/>
      <c r="AZ233" s="76"/>
      <c r="BA233" s="76"/>
      <c r="BB233" s="76"/>
      <c r="BC233" s="78"/>
      <c r="BD233" s="79"/>
      <c r="BE233" s="79"/>
      <c r="BF233" s="79"/>
      <c r="BG233" s="79"/>
      <c r="BH233" s="79"/>
      <c r="BI233" s="79"/>
      <c r="BJ233" s="79"/>
      <c r="BK233" s="79"/>
      <c r="BL233" s="79"/>
      <c r="BM233" s="79"/>
      <c r="BN233" s="79"/>
      <c r="BP233" s="40"/>
      <c r="BQ233" s="40"/>
      <c r="BR233" s="40"/>
      <c r="BS233" s="40"/>
      <c r="BT233" s="76"/>
      <c r="BU233" s="76"/>
      <c r="BV233" s="76"/>
      <c r="BW233" s="76"/>
      <c r="BX233" s="76"/>
      <c r="BY233" s="76"/>
      <c r="BZ233" s="76"/>
      <c r="CA233" s="76"/>
      <c r="CD233" s="176"/>
      <c r="CE233" s="177"/>
      <c r="CF233" s="177"/>
      <c r="CG233" s="177"/>
      <c r="CH233" s="125"/>
      <c r="CI233" s="177"/>
      <c r="CJ233" s="177"/>
      <c r="CK233" s="178"/>
      <c r="CL233" s="177"/>
      <c r="CM233" s="177"/>
      <c r="CN233" s="177"/>
      <c r="CO233" s="177"/>
      <c r="CP233" s="179"/>
    </row>
    <row r="234" spans="2:94" ht="21.75" customHeight="1" thickBot="1" x14ac:dyDescent="0.2">
      <c r="C234" s="16" t="s">
        <v>12</v>
      </c>
      <c r="D234" s="350" t="s">
        <v>13</v>
      </c>
      <c r="E234" s="350"/>
      <c r="F234" s="350"/>
      <c r="G234" s="350"/>
      <c r="H234" s="350"/>
      <c r="I234" s="350" t="s">
        <v>14</v>
      </c>
      <c r="J234" s="350"/>
      <c r="K234" s="350"/>
      <c r="L234" s="350" t="s">
        <v>15</v>
      </c>
      <c r="M234" s="350"/>
      <c r="N234" s="350"/>
      <c r="O234" s="350"/>
      <c r="P234" s="350"/>
      <c r="Q234" s="350" t="s">
        <v>14</v>
      </c>
      <c r="R234" s="350"/>
      <c r="S234" s="363"/>
      <c r="T234" s="4"/>
      <c r="U234" s="448" t="s">
        <v>45</v>
      </c>
      <c r="V234" s="375"/>
      <c r="W234" s="375"/>
      <c r="X234" s="375" t="s">
        <v>46</v>
      </c>
      <c r="Y234" s="375"/>
      <c r="Z234" s="375"/>
      <c r="AA234" s="375" t="s">
        <v>46</v>
      </c>
      <c r="AB234" s="375"/>
      <c r="AC234" s="435"/>
      <c r="AD234" s="426"/>
      <c r="AE234" s="427"/>
      <c r="AF234" s="428"/>
      <c r="AG234" s="8"/>
      <c r="AH234" s="8"/>
      <c r="AI234" s="173"/>
      <c r="AJ234" s="150" t="s">
        <v>98</v>
      </c>
      <c r="AK234" s="130" t="s">
        <v>99</v>
      </c>
      <c r="AL234" s="151"/>
      <c r="AM234" s="152" t="s">
        <v>100</v>
      </c>
      <c r="AN234" s="131"/>
      <c r="AO234" s="131"/>
      <c r="AP234" s="153"/>
      <c r="AQ234" s="131"/>
      <c r="AR234" s="132"/>
      <c r="AS234" s="173"/>
      <c r="AT234" s="105"/>
      <c r="AU234" s="155"/>
      <c r="AX234" s="16" t="s">
        <v>12</v>
      </c>
      <c r="AY234" s="350" t="s">
        <v>13</v>
      </c>
      <c r="AZ234" s="350"/>
      <c r="BA234" s="350"/>
      <c r="BB234" s="350"/>
      <c r="BC234" s="350"/>
      <c r="BD234" s="350" t="s">
        <v>14</v>
      </c>
      <c r="BE234" s="350"/>
      <c r="BF234" s="350"/>
      <c r="BG234" s="350" t="s">
        <v>15</v>
      </c>
      <c r="BH234" s="350"/>
      <c r="BI234" s="350"/>
      <c r="BJ234" s="350"/>
      <c r="BK234" s="350"/>
      <c r="BL234" s="350" t="s">
        <v>14</v>
      </c>
      <c r="BM234" s="350"/>
      <c r="BN234" s="363"/>
      <c r="BO234" s="4"/>
      <c r="BP234" s="448" t="s">
        <v>45</v>
      </c>
      <c r="BQ234" s="375"/>
      <c r="BR234" s="375"/>
      <c r="BS234" s="375" t="s">
        <v>46</v>
      </c>
      <c r="BT234" s="375"/>
      <c r="BU234" s="375"/>
      <c r="BV234" s="375" t="s">
        <v>46</v>
      </c>
      <c r="BW234" s="375"/>
      <c r="BX234" s="435"/>
      <c r="BY234" s="426"/>
      <c r="BZ234" s="427"/>
      <c r="CA234" s="428"/>
      <c r="CD234" s="173"/>
      <c r="CE234" s="150" t="s">
        <v>98</v>
      </c>
      <c r="CF234" s="130" t="s">
        <v>99</v>
      </c>
      <c r="CG234" s="151"/>
      <c r="CH234" s="152" t="s">
        <v>100</v>
      </c>
      <c r="CI234" s="131"/>
      <c r="CJ234" s="131"/>
      <c r="CK234" s="153"/>
      <c r="CL234" s="131"/>
      <c r="CM234" s="131"/>
      <c r="CN234" s="173"/>
      <c r="CO234" s="105"/>
      <c r="CP234" s="155"/>
    </row>
    <row r="235" spans="2:94" ht="21.75" customHeight="1" x14ac:dyDescent="0.15">
      <c r="C235" s="19" t="s">
        <v>58</v>
      </c>
      <c r="D235" s="398">
        <v>0.54166666666666663</v>
      </c>
      <c r="E235" s="399"/>
      <c r="F235" s="17" t="s">
        <v>3</v>
      </c>
      <c r="G235" s="400">
        <v>0.56597222222222221</v>
      </c>
      <c r="H235" s="398"/>
      <c r="I235" s="404" t="str">
        <f>C216</f>
        <v>サウス宇都宮</v>
      </c>
      <c r="J235" s="405"/>
      <c r="K235" s="406"/>
      <c r="L235" s="270">
        <v>1</v>
      </c>
      <c r="M235" s="251"/>
      <c r="N235" s="241" t="str">
        <f>IF(L235="","-",IF(L235=P235,"PK","-"))</f>
        <v>-</v>
      </c>
      <c r="O235" s="251"/>
      <c r="P235" s="273">
        <v>0</v>
      </c>
      <c r="Q235" s="404" t="str">
        <f>IF(Z211="","",INDEX(C211:C213,MATCH(AJ235,Z211:Z213,0),1))</f>
        <v>FC.BeVe</v>
      </c>
      <c r="R235" s="405"/>
      <c r="S235" s="407"/>
      <c r="T235" s="5"/>
      <c r="U235" s="451" t="str">
        <f>AL230</f>
        <v>吉田ＳＳＳ</v>
      </c>
      <c r="V235" s="429"/>
      <c r="W235" s="429"/>
      <c r="X235" s="429" t="str">
        <f>AO230</f>
        <v>大袋ＦＣ</v>
      </c>
      <c r="Y235" s="429"/>
      <c r="Z235" s="429"/>
      <c r="AA235" s="429" t="str">
        <f>X235</f>
        <v>大袋ＦＣ</v>
      </c>
      <c r="AB235" s="429"/>
      <c r="AC235" s="429"/>
      <c r="AD235" s="298"/>
      <c r="AE235" s="299"/>
      <c r="AF235" s="300"/>
      <c r="AG235" s="8"/>
      <c r="AH235" s="8"/>
      <c r="AI235" s="173"/>
      <c r="AJ235" s="154">
        <f>Z216</f>
        <v>3</v>
      </c>
      <c r="AK235" s="128">
        <f>IF(AJ235=1,1,IF(AJ235=2,3,IF(AJ235=3,5)))</f>
        <v>5</v>
      </c>
      <c r="AL235" s="126">
        <f>AK235+1</f>
        <v>6</v>
      </c>
      <c r="AM235" s="230" t="str">
        <f>I235</f>
        <v>サウス宇都宮</v>
      </c>
      <c r="AN235" s="231"/>
      <c r="AO235" s="225">
        <f>IF(L235="","",IF(L235+M235&gt;P235+O235,AK235,AL235))</f>
        <v>5</v>
      </c>
      <c r="AP235" s="147">
        <f>IF(L235="","",IF(L235+M235&lt;P235+O235,AK235,AL235))</f>
        <v>6</v>
      </c>
      <c r="AQ235" s="125" t="str">
        <f>Q235</f>
        <v>FC.BeVe</v>
      </c>
      <c r="AR235" s="155"/>
      <c r="AS235" s="173"/>
      <c r="AT235" s="105"/>
      <c r="AU235" s="155"/>
      <c r="AX235" s="19" t="s">
        <v>58</v>
      </c>
      <c r="AY235" s="398">
        <v>0.54166666666666663</v>
      </c>
      <c r="AZ235" s="399"/>
      <c r="BA235" s="17" t="s">
        <v>3</v>
      </c>
      <c r="BB235" s="400">
        <v>0.56597222222222221</v>
      </c>
      <c r="BC235" s="398"/>
      <c r="BD235" s="404" t="str">
        <f>AX216</f>
        <v>小名浜FC</v>
      </c>
      <c r="BE235" s="405"/>
      <c r="BF235" s="406"/>
      <c r="BG235" s="287">
        <v>0</v>
      </c>
      <c r="BH235" s="241"/>
      <c r="BI235" s="241" t="str">
        <f>IF(BG235="","-",IF(BG235=BK235,"PK","-"))</f>
        <v>-</v>
      </c>
      <c r="BJ235" s="241"/>
      <c r="BK235" s="288">
        <v>1</v>
      </c>
      <c r="BL235" s="404" t="str">
        <f>IF(BU211="","",INDEX(AX211:AX213,MATCH(CE235,BU211:BU213,0),1))</f>
        <v>IRK FC</v>
      </c>
      <c r="BM235" s="405"/>
      <c r="BN235" s="407"/>
      <c r="BO235" s="5"/>
      <c r="BP235" s="451" t="str">
        <f>CG230</f>
        <v>west united</v>
      </c>
      <c r="BQ235" s="429"/>
      <c r="BR235" s="429"/>
      <c r="BS235" s="429" t="str">
        <f>CJ230</f>
        <v>サウス宇都宮</v>
      </c>
      <c r="BT235" s="429"/>
      <c r="BU235" s="429"/>
      <c r="BV235" s="429" t="str">
        <f>BS235</f>
        <v>サウス宇都宮</v>
      </c>
      <c r="BW235" s="429"/>
      <c r="BX235" s="429"/>
      <c r="BY235" s="298"/>
      <c r="BZ235" s="299"/>
      <c r="CA235" s="300"/>
      <c r="CD235" s="173"/>
      <c r="CE235" s="154">
        <f>BU216</f>
        <v>2</v>
      </c>
      <c r="CF235" s="128">
        <f>IF(CE235=1,1,IF(CE235=2,3,IF(CE235=3,5)))</f>
        <v>3</v>
      </c>
      <c r="CG235" s="126">
        <f>CF235+1</f>
        <v>4</v>
      </c>
      <c r="CH235" s="230" t="str">
        <f>BD235</f>
        <v>小名浜FC</v>
      </c>
      <c r="CI235" s="231"/>
      <c r="CJ235" s="225">
        <f>IF(BG235="","",IF(BG235+BH235&gt;BK235+BJ235,CF235,CG235))</f>
        <v>4</v>
      </c>
      <c r="CK235" s="147">
        <f>IF(BG235="","",IF(BG235+BH235&lt;BK235+BJ235,CF235,CG235))</f>
        <v>3</v>
      </c>
      <c r="CL235" s="125" t="str">
        <f>BL235</f>
        <v>IRK FC</v>
      </c>
      <c r="CM235" s="105"/>
      <c r="CN235" s="173"/>
      <c r="CO235" s="105"/>
      <c r="CP235" s="155"/>
    </row>
    <row r="236" spans="2:94" ht="21.75" customHeight="1" x14ac:dyDescent="0.15">
      <c r="C236" s="10" t="s">
        <v>59</v>
      </c>
      <c r="D236" s="294">
        <v>0.56944444444444442</v>
      </c>
      <c r="E236" s="369"/>
      <c r="F236" s="9" t="s">
        <v>3</v>
      </c>
      <c r="G236" s="293">
        <v>0.59375</v>
      </c>
      <c r="H236" s="294"/>
      <c r="I236" s="297" t="str">
        <f>IF(Z216="","",INDEX(C216:C218,MATCH(AJ236,Z216:Z218,0),1))</f>
        <v>セントラルFC</v>
      </c>
      <c r="J236" s="360"/>
      <c r="K236" s="361"/>
      <c r="L236" s="271">
        <v>1</v>
      </c>
      <c r="M236" s="252">
        <v>6</v>
      </c>
      <c r="N236" s="242" t="str">
        <f>IF(L236="","-",IF(L236=P236,"PK","-"))</f>
        <v>PK</v>
      </c>
      <c r="O236" s="252">
        <v>5</v>
      </c>
      <c r="P236" s="274">
        <v>1</v>
      </c>
      <c r="Q236" s="297" t="str">
        <f>IF(Z211="","",INDEX(C211:C213,MATCH(AJ236,Z211:Z213,0),1))</f>
        <v>ＦＣアネーロ</v>
      </c>
      <c r="R236" s="360"/>
      <c r="S236" s="403"/>
      <c r="T236" s="5"/>
      <c r="U236" s="377" t="str">
        <f>AL231</f>
        <v>FC.BeVe</v>
      </c>
      <c r="V236" s="296"/>
      <c r="W236" s="296"/>
      <c r="X236" s="296" t="str">
        <f>AO231</f>
        <v>サウス宇都宮</v>
      </c>
      <c r="Y236" s="296"/>
      <c r="Z236" s="296"/>
      <c r="AA236" s="296" t="str">
        <f>X236</f>
        <v>サウス宇都宮</v>
      </c>
      <c r="AB236" s="296"/>
      <c r="AC236" s="296"/>
      <c r="AD236" s="298"/>
      <c r="AE236" s="299"/>
      <c r="AF236" s="300"/>
      <c r="AG236" s="8"/>
      <c r="AH236" s="8"/>
      <c r="AI236" s="173"/>
      <c r="AJ236" s="156">
        <f>IF(AJ235=2,3,IF(AJ235=1,3,IF(AJ235=3,2)))</f>
        <v>2</v>
      </c>
      <c r="AK236" s="138">
        <f>IF(AJ236=1,1,IF(AJ236=2,3,IF(AJ236=3,5)))</f>
        <v>3</v>
      </c>
      <c r="AL236" s="109">
        <f>AK236+1</f>
        <v>4</v>
      </c>
      <c r="AM236" s="232" t="str">
        <f>I236</f>
        <v>セントラルFC</v>
      </c>
      <c r="AN236" s="233"/>
      <c r="AO236" s="226">
        <f>IF(L236="","",IF(L236+M236&gt;P236+O236,AK236,AL236))</f>
        <v>3</v>
      </c>
      <c r="AP236" s="148">
        <f>IF(L236="","",IF(L236+M236&lt;P236+O236,AK236,AL236))</f>
        <v>4</v>
      </c>
      <c r="AQ236" s="139" t="str">
        <f>Q236</f>
        <v>ＦＣアネーロ</v>
      </c>
      <c r="AR236" s="134"/>
      <c r="AS236" s="173"/>
      <c r="AT236" s="105"/>
      <c r="AU236" s="155"/>
      <c r="AX236" s="10" t="s">
        <v>59</v>
      </c>
      <c r="AY236" s="294">
        <v>0.56944444444444442</v>
      </c>
      <c r="AZ236" s="369"/>
      <c r="BA236" s="9" t="s">
        <v>3</v>
      </c>
      <c r="BB236" s="293">
        <v>0.59375</v>
      </c>
      <c r="BC236" s="294"/>
      <c r="BD236" s="297" t="str">
        <f>IF(BU216="","",INDEX(AX216:AX218,MATCH(CE236,BU216:BU218,0),1))</f>
        <v>サウス宇都宮</v>
      </c>
      <c r="BE236" s="360"/>
      <c r="BF236" s="361"/>
      <c r="BG236" s="35">
        <v>0</v>
      </c>
      <c r="BH236" s="242">
        <v>1</v>
      </c>
      <c r="BI236" s="242" t="str">
        <f>IF(BG236="","-",IF(BG236=BK236,"PK","-"))</f>
        <v>PK</v>
      </c>
      <c r="BJ236" s="242">
        <v>3</v>
      </c>
      <c r="BK236" s="25">
        <v>0</v>
      </c>
      <c r="BL236" s="297" t="str">
        <f>IF(BU211="","",INDEX(AX211:AX213,MATCH(CE236,BU211:BU213,0),1))</f>
        <v>west united</v>
      </c>
      <c r="BM236" s="360"/>
      <c r="BN236" s="403"/>
      <c r="BO236" s="5"/>
      <c r="BP236" s="377" t="str">
        <f>CG231</f>
        <v>つくば市トレセン</v>
      </c>
      <c r="BQ236" s="296"/>
      <c r="BR236" s="296"/>
      <c r="BS236" s="296" t="str">
        <f>CJ231</f>
        <v>与野鈴谷ＳＳＳ</v>
      </c>
      <c r="BT236" s="296"/>
      <c r="BU236" s="296"/>
      <c r="BV236" s="296" t="str">
        <f>BS236</f>
        <v>与野鈴谷ＳＳＳ</v>
      </c>
      <c r="BW236" s="296"/>
      <c r="BX236" s="296"/>
      <c r="BY236" s="298"/>
      <c r="BZ236" s="299"/>
      <c r="CA236" s="300"/>
      <c r="CD236" s="173"/>
      <c r="CE236" s="156">
        <f>IF(CE235=2,3,IF(CE235=1,3,IF(CE235=3,2)))</f>
        <v>3</v>
      </c>
      <c r="CF236" s="138">
        <f>IF(CE236=1,1,IF(CE236=2,3,IF(CE236=3,5)))</f>
        <v>5</v>
      </c>
      <c r="CG236" s="109">
        <f>CF236+1</f>
        <v>6</v>
      </c>
      <c r="CH236" s="232" t="str">
        <f>BD236</f>
        <v>サウス宇都宮</v>
      </c>
      <c r="CI236" s="233"/>
      <c r="CJ236" s="226">
        <f>IF(BG236="","",IF(BG236+BH236&gt;BK236+BJ236,CF236,CG236))</f>
        <v>6</v>
      </c>
      <c r="CK236" s="148">
        <f>IF(BG236="","",IF(BG236+BH236&lt;BK236+BJ236,CF236,CG236))</f>
        <v>5</v>
      </c>
      <c r="CL236" s="139" t="str">
        <f>BL236</f>
        <v>west united</v>
      </c>
      <c r="CM236" s="133"/>
      <c r="CN236" s="173"/>
      <c r="CO236" s="105"/>
      <c r="CP236" s="155"/>
    </row>
    <row r="237" spans="2:94" ht="21.75" customHeight="1" thickBot="1" x14ac:dyDescent="0.2">
      <c r="C237" s="15" t="s">
        <v>60</v>
      </c>
      <c r="D237" s="422">
        <v>0.59722222222222199</v>
      </c>
      <c r="E237" s="423"/>
      <c r="F237" s="18" t="s">
        <v>3</v>
      </c>
      <c r="G237" s="424">
        <v>0.62152777777777801</v>
      </c>
      <c r="H237" s="422"/>
      <c r="I237" s="339" t="str">
        <f>IF(Z216="","",INDEX(C216:C218,MATCH(AJ237,Z216:Z218,0),1))</f>
        <v>大袋ＦＣ</v>
      </c>
      <c r="J237" s="340"/>
      <c r="K237" s="455"/>
      <c r="L237" s="272">
        <v>0</v>
      </c>
      <c r="M237" s="250"/>
      <c r="N237" s="26" t="str">
        <f>IF(L237="","-",IF(L237=P237,"PK","-"))</f>
        <v>-</v>
      </c>
      <c r="O237" s="250"/>
      <c r="P237" s="275">
        <v>3</v>
      </c>
      <c r="Q237" s="339" t="str">
        <f>IF(Z211="","",INDEX(C211:C213,MATCH(AJ237,Z211:Z213,0),1))</f>
        <v>吉田ＳＳＳ</v>
      </c>
      <c r="R237" s="340"/>
      <c r="S237" s="341"/>
      <c r="T237" s="5"/>
      <c r="U237" s="396" t="str">
        <f>AL232</f>
        <v>ＦＣアネーロ</v>
      </c>
      <c r="V237" s="397"/>
      <c r="W237" s="397"/>
      <c r="X237" s="397" t="str">
        <f>AO232</f>
        <v>セントラルFC</v>
      </c>
      <c r="Y237" s="397"/>
      <c r="Z237" s="397"/>
      <c r="AA237" s="397" t="str">
        <f>X237</f>
        <v>セントラルFC</v>
      </c>
      <c r="AB237" s="397"/>
      <c r="AC237" s="397"/>
      <c r="AD237" s="298"/>
      <c r="AE237" s="299"/>
      <c r="AF237" s="300"/>
      <c r="AG237" s="8"/>
      <c r="AH237" s="8"/>
      <c r="AI237" s="173"/>
      <c r="AJ237" s="157">
        <f>IF(AJ235=2,1,IF(AJ235=1,2,IF(AJ235=3,1)))</f>
        <v>1</v>
      </c>
      <c r="AK237" s="129">
        <f>IF(AJ237=1,1,IF(AJ237=2,3,IF(AJ237=3,5)))</f>
        <v>1</v>
      </c>
      <c r="AL237" s="127">
        <f>AK237+1</f>
        <v>2</v>
      </c>
      <c r="AM237" s="234" t="str">
        <f>I237</f>
        <v>大袋ＦＣ</v>
      </c>
      <c r="AN237" s="235"/>
      <c r="AO237" s="227">
        <f>IF(L237="","",IF(L237+M237&gt;P237+O237,AK237,AL237))</f>
        <v>2</v>
      </c>
      <c r="AP237" s="149">
        <f>IF(L237="","",IF(L237+M237&lt;P237+O237,AK237,AL237))</f>
        <v>1</v>
      </c>
      <c r="AQ237" s="137" t="str">
        <f>Q237</f>
        <v>吉田ＳＳＳ</v>
      </c>
      <c r="AR237" s="158"/>
      <c r="AS237" s="173"/>
      <c r="AT237" s="105"/>
      <c r="AU237" s="155"/>
      <c r="AX237" s="15" t="s">
        <v>60</v>
      </c>
      <c r="AY237" s="422">
        <v>0.59722222222222199</v>
      </c>
      <c r="AZ237" s="423"/>
      <c r="BA237" s="18" t="s">
        <v>3</v>
      </c>
      <c r="BB237" s="424">
        <v>0.62152777777777801</v>
      </c>
      <c r="BC237" s="422"/>
      <c r="BD237" s="339" t="str">
        <f>IF(BU216="","",INDEX(AX216:AX218,MATCH(CE237,BU216:BU218,0),1))</f>
        <v>与野鈴谷ＳＳＳ</v>
      </c>
      <c r="BE237" s="340"/>
      <c r="BF237" s="455"/>
      <c r="BG237" s="28">
        <v>0</v>
      </c>
      <c r="BH237" s="26"/>
      <c r="BI237" s="26" t="str">
        <f>IF(BG237="","-",IF(BG237=BK237,"PK","-"))</f>
        <v>-</v>
      </c>
      <c r="BJ237" s="26"/>
      <c r="BK237" s="27">
        <v>7</v>
      </c>
      <c r="BL237" s="339" t="str">
        <f>IF(BU211="","",INDEX(AX211:AX213,MATCH(CE237,BU211:BU213,0),1))</f>
        <v>つくば市トレセン</v>
      </c>
      <c r="BM237" s="340"/>
      <c r="BN237" s="341"/>
      <c r="BO237" s="5"/>
      <c r="BP237" s="396" t="str">
        <f>CG232</f>
        <v>IRK FC</v>
      </c>
      <c r="BQ237" s="397"/>
      <c r="BR237" s="397"/>
      <c r="BS237" s="397" t="str">
        <f>CJ232</f>
        <v>小名浜FC</v>
      </c>
      <c r="BT237" s="397"/>
      <c r="BU237" s="397"/>
      <c r="BV237" s="397" t="str">
        <f>BS237</f>
        <v>小名浜FC</v>
      </c>
      <c r="BW237" s="397"/>
      <c r="BX237" s="397"/>
      <c r="BY237" s="298"/>
      <c r="BZ237" s="299"/>
      <c r="CA237" s="300"/>
      <c r="CD237" s="173"/>
      <c r="CE237" s="157">
        <f>IF(CE235=2,1,IF(CE235=1,2,IF(CE235=3,1)))</f>
        <v>1</v>
      </c>
      <c r="CF237" s="129">
        <f>IF(CE237=1,1,IF(CE237=2,3,IF(CE237=3,5)))</f>
        <v>1</v>
      </c>
      <c r="CG237" s="127">
        <f>CF237+1</f>
        <v>2</v>
      </c>
      <c r="CH237" s="234" t="str">
        <f>BD237</f>
        <v>与野鈴谷ＳＳＳ</v>
      </c>
      <c r="CI237" s="235"/>
      <c r="CJ237" s="227">
        <f>IF(BG237="","",IF(BG237+BH237&gt;BK237+BJ237,CF237,CG237))</f>
        <v>2</v>
      </c>
      <c r="CK237" s="149">
        <f>IF(BG237="","",IF(BG237+BH237&lt;BK237+BJ237,CF237,CG237))</f>
        <v>1</v>
      </c>
      <c r="CL237" s="137" t="str">
        <f>BL237</f>
        <v>つくば市トレセン</v>
      </c>
      <c r="CM237" s="136"/>
      <c r="CN237" s="173"/>
      <c r="CO237" s="105"/>
      <c r="CP237" s="155"/>
    </row>
    <row r="238" spans="2:94" ht="21.75" customHeight="1" x14ac:dyDescent="0.15">
      <c r="AI238" s="159"/>
      <c r="AJ238" s="159"/>
      <c r="AK238" s="160"/>
      <c r="AL238" s="160"/>
      <c r="AM238" s="232" t="str">
        <f>AQ235</f>
        <v>FC.BeVe</v>
      </c>
      <c r="AN238" s="236"/>
      <c r="AO238" s="228">
        <f>AP235</f>
        <v>6</v>
      </c>
      <c r="AP238" s="125"/>
      <c r="AQ238" s="160"/>
      <c r="AR238" s="161"/>
      <c r="AS238" s="159"/>
      <c r="AT238" s="160"/>
      <c r="AU238" s="161"/>
      <c r="CD238" s="159"/>
      <c r="CE238" s="159"/>
      <c r="CF238" s="160"/>
      <c r="CG238" s="160"/>
      <c r="CH238" s="232" t="str">
        <f>CL235</f>
        <v>IRK FC</v>
      </c>
      <c r="CI238" s="236"/>
      <c r="CJ238" s="228">
        <f>CK235</f>
        <v>3</v>
      </c>
      <c r="CK238" s="125"/>
      <c r="CL238" s="160"/>
      <c r="CM238" s="160"/>
      <c r="CN238" s="159"/>
      <c r="CO238" s="160"/>
      <c r="CP238" s="161"/>
    </row>
    <row r="239" spans="2:94" ht="24" x14ac:dyDescent="0.15">
      <c r="B239" s="449" t="str">
        <f>B74</f>
        <v>第 7 回 栃木県近隣サッカー大会 （Ｕ-12）</v>
      </c>
      <c r="C239" s="449"/>
      <c r="D239" s="449"/>
      <c r="E239" s="449"/>
      <c r="F239" s="449"/>
      <c r="G239" s="449"/>
      <c r="H239" s="449"/>
      <c r="I239" s="449"/>
      <c r="J239" s="449"/>
      <c r="K239" s="449"/>
      <c r="L239" s="449"/>
      <c r="M239" s="449"/>
      <c r="N239" s="449"/>
      <c r="O239" s="449"/>
      <c r="P239" s="449"/>
      <c r="Q239" s="449"/>
      <c r="R239" s="449"/>
      <c r="S239" s="449"/>
      <c r="T239" s="449"/>
      <c r="U239" s="449"/>
      <c r="V239" s="449"/>
      <c r="W239" s="449"/>
      <c r="X239" s="449"/>
      <c r="Y239" s="449"/>
      <c r="Z239" s="449"/>
      <c r="AA239" s="449"/>
      <c r="AB239" s="449"/>
      <c r="AC239" s="449"/>
      <c r="AD239" s="449"/>
      <c r="AE239" s="449"/>
      <c r="AF239" s="449"/>
      <c r="AG239" s="14"/>
      <c r="AH239" s="21"/>
      <c r="AI239" s="162"/>
      <c r="AJ239" s="162"/>
      <c r="AK239" s="163"/>
      <c r="AL239" s="163"/>
      <c r="AM239" s="232" t="str">
        <f>AQ236</f>
        <v>ＦＣアネーロ</v>
      </c>
      <c r="AN239" s="237"/>
      <c r="AO239" s="228">
        <f>AP236</f>
        <v>4</v>
      </c>
      <c r="AP239" s="164"/>
      <c r="AQ239" s="163"/>
      <c r="AR239" s="165"/>
      <c r="AS239" s="162"/>
      <c r="AT239" s="163"/>
      <c r="AU239" s="165"/>
      <c r="AW239" s="449" t="str">
        <f>AV74</f>
        <v>第 7 回 栃木県近隣サッカー大会 （Ｕ-12）</v>
      </c>
      <c r="AX239" s="449"/>
      <c r="AY239" s="449"/>
      <c r="AZ239" s="449"/>
      <c r="BA239" s="449"/>
      <c r="BB239" s="449"/>
      <c r="BC239" s="449"/>
      <c r="BD239" s="449"/>
      <c r="BE239" s="449"/>
      <c r="BF239" s="449"/>
      <c r="BG239" s="449"/>
      <c r="BH239" s="449"/>
      <c r="BI239" s="449"/>
      <c r="BJ239" s="449"/>
      <c r="BK239" s="449"/>
      <c r="BL239" s="449"/>
      <c r="BM239" s="449"/>
      <c r="BN239" s="449"/>
      <c r="BO239" s="449"/>
      <c r="BP239" s="449"/>
      <c r="BQ239" s="449"/>
      <c r="BR239" s="449"/>
      <c r="BS239" s="449"/>
      <c r="BT239" s="449"/>
      <c r="BU239" s="449"/>
      <c r="BV239" s="449"/>
      <c r="BW239" s="449"/>
      <c r="BX239" s="449"/>
      <c r="BY239" s="449"/>
      <c r="BZ239" s="449"/>
      <c r="CA239" s="449"/>
      <c r="CD239" s="162"/>
      <c r="CE239" s="162"/>
      <c r="CF239" s="163"/>
      <c r="CG239" s="163"/>
      <c r="CH239" s="232" t="str">
        <f>CL236</f>
        <v>west united</v>
      </c>
      <c r="CI239" s="237"/>
      <c r="CJ239" s="228">
        <f>CK236</f>
        <v>5</v>
      </c>
      <c r="CK239" s="164"/>
      <c r="CL239" s="163"/>
      <c r="CM239" s="163"/>
      <c r="CN239" s="162"/>
      <c r="CO239" s="163"/>
      <c r="CP239" s="165"/>
    </row>
    <row r="240" spans="2:94" ht="21.95" customHeight="1" thickBot="1" x14ac:dyDescent="0.2">
      <c r="F240" s="14"/>
      <c r="G240" s="14"/>
      <c r="H240" s="14"/>
      <c r="I240" s="14"/>
      <c r="J240" s="14"/>
      <c r="K240" s="14"/>
      <c r="L240" s="14"/>
      <c r="M240" s="14"/>
      <c r="N240" s="14"/>
      <c r="O240" s="14"/>
      <c r="P240" s="14"/>
      <c r="Q240" s="14"/>
      <c r="R240" s="14"/>
      <c r="S240" s="14"/>
      <c r="T240" s="14"/>
      <c r="U240" s="14"/>
      <c r="Y240" s="316" t="str">
        <f>G14</f>
        <v>≪１日目組み合わせ≫</v>
      </c>
      <c r="Z240" s="316"/>
      <c r="AA240" s="316"/>
      <c r="AB240" s="316"/>
      <c r="AC240" s="316"/>
      <c r="AD240" s="316"/>
      <c r="AE240" s="412" t="str">
        <f>L14</f>
        <v xml:space="preserve"> （12/21）</v>
      </c>
      <c r="AF240" s="412"/>
      <c r="AG240" s="412"/>
      <c r="AH240" s="94"/>
      <c r="AI240" s="166"/>
      <c r="AJ240" s="166"/>
      <c r="AK240" s="167"/>
      <c r="AL240" s="167"/>
      <c r="AM240" s="238" t="str">
        <f>AQ237</f>
        <v>吉田ＳＳＳ</v>
      </c>
      <c r="AN240" s="239"/>
      <c r="AO240" s="229">
        <f>AP237</f>
        <v>1</v>
      </c>
      <c r="AP240" s="168"/>
      <c r="AQ240" s="167"/>
      <c r="AR240" s="169"/>
      <c r="AS240" s="166"/>
      <c r="AT240" s="167"/>
      <c r="AU240" s="169"/>
      <c r="BA240" s="14"/>
      <c r="BB240" s="14"/>
      <c r="BC240" s="14"/>
      <c r="BD240" s="14"/>
      <c r="BE240" s="14"/>
      <c r="BF240" s="14"/>
      <c r="BG240" s="14"/>
      <c r="BH240" s="14"/>
      <c r="BI240" s="14"/>
      <c r="BJ240" s="14"/>
      <c r="BK240" s="14"/>
      <c r="BL240" s="14"/>
      <c r="BM240" s="14"/>
      <c r="BN240" s="14"/>
      <c r="BO240" s="14"/>
      <c r="BP240" s="14"/>
      <c r="BQ240" s="75"/>
      <c r="BR240" s="75"/>
      <c r="BS240" s="75"/>
      <c r="BT240" s="316" t="str">
        <f>BB14</f>
        <v>≪2日目組み合わせ≫</v>
      </c>
      <c r="BU240" s="316"/>
      <c r="BV240" s="316"/>
      <c r="BW240" s="316"/>
      <c r="BX240" s="316"/>
      <c r="BY240" s="316"/>
      <c r="BZ240" s="412" t="str">
        <f>BG14</f>
        <v>（12/22）</v>
      </c>
      <c r="CA240" s="412"/>
      <c r="CB240" s="412"/>
      <c r="CD240" s="166"/>
      <c r="CE240" s="166"/>
      <c r="CF240" s="167"/>
      <c r="CG240" s="167"/>
      <c r="CH240" s="238" t="str">
        <f>CL237</f>
        <v>つくば市トレセン</v>
      </c>
      <c r="CI240" s="239"/>
      <c r="CJ240" s="229">
        <f>CK237</f>
        <v>1</v>
      </c>
      <c r="CK240" s="168"/>
      <c r="CL240" s="167"/>
      <c r="CM240" s="167"/>
      <c r="CN240" s="166"/>
      <c r="CO240" s="167"/>
      <c r="CP240" s="169"/>
    </row>
    <row r="241" spans="2:94" ht="21.75" customHeight="1" x14ac:dyDescent="0.15">
      <c r="B241" s="430" t="str">
        <f>G20</f>
        <v>上の原緑地公園サッカー場　Ａ</v>
      </c>
      <c r="C241" s="430"/>
      <c r="D241" s="430"/>
      <c r="E241" s="430"/>
      <c r="F241" s="430"/>
      <c r="G241" s="430"/>
      <c r="H241" s="430"/>
      <c r="I241" s="430"/>
      <c r="J241" s="430"/>
      <c r="K241" s="430"/>
      <c r="L241" s="430"/>
      <c r="M241" s="430"/>
      <c r="N241" s="430"/>
      <c r="O241" s="430"/>
      <c r="P241" s="430"/>
      <c r="Q241" s="430"/>
      <c r="R241" s="430"/>
      <c r="S241" s="430"/>
      <c r="T241" s="430"/>
      <c r="U241" s="430"/>
      <c r="V241" s="430"/>
      <c r="W241" s="430"/>
      <c r="X241" s="430"/>
      <c r="Y241" s="430"/>
      <c r="Z241" s="430"/>
      <c r="AA241" s="430"/>
      <c r="AB241" s="430"/>
      <c r="AC241" s="430"/>
      <c r="AD241" s="430"/>
      <c r="AE241" s="430"/>
      <c r="AF241" s="430"/>
      <c r="AG241" s="20"/>
      <c r="AH241" s="20"/>
      <c r="AI241" s="102"/>
      <c r="AJ241" s="102"/>
      <c r="AK241" s="102"/>
      <c r="AL241" s="102"/>
      <c r="AM241" s="102"/>
      <c r="AN241" s="102"/>
      <c r="AO241" s="102"/>
      <c r="AP241" s="145"/>
      <c r="AQ241" s="102"/>
      <c r="AR241" s="102"/>
      <c r="AS241" s="102"/>
      <c r="AT241" s="102"/>
      <c r="AU241" s="183"/>
      <c r="AW241" s="430" t="str">
        <f>BB20</f>
        <v>真岡市鬼怒自然 Ｄ</v>
      </c>
      <c r="AX241" s="430"/>
      <c r="AY241" s="430"/>
      <c r="AZ241" s="430"/>
      <c r="BA241" s="430"/>
      <c r="BB241" s="430"/>
      <c r="BC241" s="430"/>
      <c r="BD241" s="430"/>
      <c r="BE241" s="430"/>
      <c r="BF241" s="430"/>
      <c r="BG241" s="430"/>
      <c r="BH241" s="430"/>
      <c r="BI241" s="430"/>
      <c r="BJ241" s="430"/>
      <c r="BK241" s="430"/>
      <c r="BL241" s="430"/>
      <c r="BM241" s="430"/>
      <c r="BN241" s="430"/>
      <c r="BO241" s="430"/>
      <c r="BP241" s="430"/>
      <c r="BQ241" s="430"/>
      <c r="BR241" s="430"/>
      <c r="BS241" s="430"/>
      <c r="BT241" s="430"/>
      <c r="BU241" s="430"/>
      <c r="BV241" s="430"/>
      <c r="BW241" s="430"/>
      <c r="BX241" s="430"/>
      <c r="BY241" s="430"/>
      <c r="BZ241" s="430"/>
      <c r="CA241" s="430"/>
      <c r="CD241" s="102"/>
      <c r="CE241" s="102"/>
      <c r="CF241" s="102"/>
      <c r="CG241" s="102"/>
      <c r="CH241" s="102"/>
      <c r="CI241" s="102"/>
      <c r="CJ241" s="102"/>
      <c r="CK241" s="145"/>
      <c r="CL241" s="102"/>
      <c r="CM241" s="102"/>
      <c r="CN241" s="102"/>
      <c r="CO241" s="102"/>
      <c r="CP241" s="183"/>
    </row>
    <row r="242" spans="2:94" ht="21.75" customHeight="1" thickBot="1" x14ac:dyDescent="0.2">
      <c r="C242" s="292" t="s">
        <v>65</v>
      </c>
      <c r="D242" s="292"/>
      <c r="E242" s="292"/>
      <c r="F242" s="20"/>
      <c r="G242" s="20"/>
      <c r="H242" s="20"/>
      <c r="I242" s="20"/>
      <c r="J242" s="20"/>
      <c r="K242" s="20"/>
      <c r="L242" s="380" t="s">
        <v>143</v>
      </c>
      <c r="M242" s="380"/>
      <c r="N242" s="380"/>
      <c r="O242" s="380"/>
      <c r="P242" s="380"/>
      <c r="Q242" s="380"/>
      <c r="R242" s="380"/>
      <c r="S242" s="380"/>
      <c r="T242" s="380"/>
      <c r="U242" s="380"/>
      <c r="V242" s="380"/>
      <c r="AB242" s="20"/>
      <c r="AC242" s="7"/>
      <c r="AG242" s="2"/>
      <c r="AH242" s="92"/>
      <c r="AI242" s="181" t="s">
        <v>65</v>
      </c>
      <c r="AJ242" s="103"/>
      <c r="AK242" s="103"/>
      <c r="AL242" s="103"/>
      <c r="AM242" s="103"/>
      <c r="AN242" s="103"/>
      <c r="AO242" s="103"/>
      <c r="AP242" s="141"/>
      <c r="AQ242" s="103"/>
      <c r="AR242" s="103"/>
      <c r="AS242" s="103"/>
      <c r="AT242" s="103"/>
      <c r="AU242" s="160"/>
      <c r="AX242" s="453" t="str">
        <f>AY20</f>
        <v>フェアープレイ賞リーグ</v>
      </c>
      <c r="AY242" s="453"/>
      <c r="AZ242" s="453"/>
      <c r="BA242" s="453"/>
      <c r="BB242" s="453"/>
      <c r="BC242" s="453"/>
      <c r="BD242" s="20"/>
      <c r="BE242" s="20"/>
      <c r="BF242" s="20"/>
      <c r="BG242" s="20"/>
      <c r="BH242" s="20"/>
      <c r="BI242" s="20"/>
      <c r="BJ242" s="20"/>
      <c r="BK242" s="20"/>
      <c r="BL242" s="20"/>
      <c r="BM242" s="20"/>
      <c r="BN242" s="20"/>
      <c r="BO242" s="20"/>
      <c r="BP242" s="20"/>
      <c r="BQ242" s="20"/>
      <c r="BR242" s="20"/>
      <c r="BS242" s="20"/>
      <c r="BT242" s="20"/>
      <c r="BU242" s="20"/>
      <c r="BV242" s="20"/>
      <c r="BW242" s="20"/>
      <c r="BX242" s="7"/>
      <c r="BY242" s="7"/>
      <c r="BZ242" s="2"/>
      <c r="CA242" s="2"/>
      <c r="CD242" s="181" t="s">
        <v>65</v>
      </c>
      <c r="CE242" s="103"/>
      <c r="CF242" s="103"/>
      <c r="CG242" s="103"/>
      <c r="CH242" s="103"/>
      <c r="CI242" s="103"/>
      <c r="CJ242" s="103"/>
      <c r="CK242" s="141"/>
      <c r="CL242" s="103"/>
      <c r="CM242" s="103"/>
      <c r="CN242" s="103"/>
      <c r="CO242" s="103"/>
      <c r="CP242" s="160"/>
    </row>
    <row r="243" spans="2:94" ht="21.75" customHeight="1" thickBot="1" x14ac:dyDescent="0.2">
      <c r="C243" s="371" t="s">
        <v>43</v>
      </c>
      <c r="D243" s="372"/>
      <c r="E243" s="373"/>
      <c r="F243" s="370" t="str">
        <f>C244</f>
        <v>栃木ＵＶＡ</v>
      </c>
      <c r="G243" s="350"/>
      <c r="H243" s="350"/>
      <c r="I243" s="350" t="str">
        <f>C245</f>
        <v>大子ＳＳＳ</v>
      </c>
      <c r="J243" s="350"/>
      <c r="K243" s="350"/>
      <c r="L243" s="350" t="str">
        <f>C246</f>
        <v>FC Carrera</v>
      </c>
      <c r="M243" s="350"/>
      <c r="N243" s="350"/>
      <c r="O243" s="431"/>
      <c r="P243" s="431"/>
      <c r="Q243" s="349" t="s">
        <v>8</v>
      </c>
      <c r="R243" s="350"/>
      <c r="S243" s="350"/>
      <c r="T243" s="350" t="s">
        <v>9</v>
      </c>
      <c r="U243" s="350"/>
      <c r="V243" s="350"/>
      <c r="W243" s="350" t="s">
        <v>10</v>
      </c>
      <c r="X243" s="350"/>
      <c r="Y243" s="363"/>
      <c r="Z243" s="370" t="s">
        <v>11</v>
      </c>
      <c r="AA243" s="350"/>
      <c r="AB243" s="363"/>
      <c r="AD243" s="2"/>
      <c r="AE243" s="2"/>
      <c r="AF243" s="2"/>
      <c r="AG243" s="2"/>
      <c r="AH243" s="92"/>
      <c r="AI243" s="170"/>
      <c r="AJ243" s="121" t="s">
        <v>110</v>
      </c>
      <c r="AK243" s="111">
        <v>1</v>
      </c>
      <c r="AL243" s="112">
        <v>2</v>
      </c>
      <c r="AM243" s="113">
        <v>3</v>
      </c>
      <c r="AN243" s="113" t="s">
        <v>97</v>
      </c>
      <c r="AO243" s="171"/>
      <c r="AP243" s="186" t="s">
        <v>102</v>
      </c>
      <c r="AQ243" s="187" t="s">
        <v>103</v>
      </c>
      <c r="AR243" s="188" t="s">
        <v>104</v>
      </c>
      <c r="AS243" s="187" t="s">
        <v>119</v>
      </c>
      <c r="AT243" s="188" t="s">
        <v>120</v>
      </c>
      <c r="AU243" s="189" t="s">
        <v>105</v>
      </c>
      <c r="AX243" s="371" t="s">
        <v>43</v>
      </c>
      <c r="AY243" s="372"/>
      <c r="AZ243" s="373"/>
      <c r="BA243" s="401" t="str">
        <f>AX244</f>
        <v>真岡選抜ＷＥＳＴ</v>
      </c>
      <c r="BB243" s="402"/>
      <c r="BC243" s="402"/>
      <c r="BD243" s="402" t="str">
        <f>AX245</f>
        <v>岩瀬 ＦＣ</v>
      </c>
      <c r="BE243" s="402"/>
      <c r="BF243" s="402"/>
      <c r="BG243" s="402" t="str">
        <f>AX246</f>
        <v>FC原一</v>
      </c>
      <c r="BH243" s="402"/>
      <c r="BI243" s="402"/>
      <c r="BJ243" s="443"/>
      <c r="BK243" s="443"/>
      <c r="BL243" s="349" t="s">
        <v>8</v>
      </c>
      <c r="BM243" s="350"/>
      <c r="BN243" s="350"/>
      <c r="BO243" s="350" t="s">
        <v>9</v>
      </c>
      <c r="BP243" s="350"/>
      <c r="BQ243" s="350"/>
      <c r="BR243" s="350" t="s">
        <v>10</v>
      </c>
      <c r="BS243" s="350"/>
      <c r="BT243" s="363"/>
      <c r="BU243" s="370" t="s">
        <v>11</v>
      </c>
      <c r="BV243" s="350"/>
      <c r="BW243" s="363"/>
      <c r="BY243" s="494" t="s">
        <v>140</v>
      </c>
      <c r="BZ243" s="495"/>
      <c r="CA243" s="495"/>
      <c r="CB243" s="495"/>
      <c r="CD243" s="170"/>
      <c r="CE243" s="121" t="s">
        <v>110</v>
      </c>
      <c r="CF243" s="111">
        <v>1</v>
      </c>
      <c r="CG243" s="112">
        <v>2</v>
      </c>
      <c r="CH243" s="113">
        <v>3</v>
      </c>
      <c r="CI243" s="113" t="s">
        <v>97</v>
      </c>
      <c r="CJ243" s="171"/>
      <c r="CK243" s="186" t="s">
        <v>102</v>
      </c>
      <c r="CL243" s="187" t="s">
        <v>103</v>
      </c>
      <c r="CM243" s="187" t="s">
        <v>104</v>
      </c>
      <c r="CN243" s="187" t="s">
        <v>119</v>
      </c>
      <c r="CO243" s="188" t="s">
        <v>120</v>
      </c>
      <c r="CP243" s="189" t="s">
        <v>105</v>
      </c>
    </row>
    <row r="244" spans="2:94" ht="21.75" customHeight="1" thickTop="1" x14ac:dyDescent="0.15">
      <c r="B244" s="64">
        <v>1</v>
      </c>
      <c r="C244" s="392" t="str">
        <f>Y30</f>
        <v>栃木ＵＶＡ</v>
      </c>
      <c r="D244" s="393"/>
      <c r="E244" s="394"/>
      <c r="F244" s="41"/>
      <c r="G244" s="42"/>
      <c r="H244" s="43"/>
      <c r="I244" s="65">
        <f>IF(L254="","",L254)</f>
        <v>3</v>
      </c>
      <c r="J244" s="38" t="s">
        <v>2</v>
      </c>
      <c r="K244" s="66">
        <f>IF(P254="","",P254)</f>
        <v>0</v>
      </c>
      <c r="L244" s="65">
        <f>IF(L256="","",L256)</f>
        <v>7</v>
      </c>
      <c r="M244" s="38"/>
      <c r="N244" s="38" t="s">
        <v>2</v>
      </c>
      <c r="O244" s="38"/>
      <c r="P244" s="38">
        <f>IF(P256="","",P256)</f>
        <v>0</v>
      </c>
      <c r="Q244" s="345">
        <f>AN244</f>
        <v>6</v>
      </c>
      <c r="R244" s="323"/>
      <c r="S244" s="323"/>
      <c r="T244" s="337">
        <f>IF(I244="","",((I244+L244)-(K244+P244)))</f>
        <v>10</v>
      </c>
      <c r="U244" s="337"/>
      <c r="V244" s="337"/>
      <c r="W244" s="337">
        <f>IF(I244="","",(I244+L244))</f>
        <v>10</v>
      </c>
      <c r="X244" s="337"/>
      <c r="Y244" s="411"/>
      <c r="Z244" s="322">
        <f>IF(AU244="","",RANK(AU244,AU244:AU246,0))</f>
        <v>1</v>
      </c>
      <c r="AA244" s="323"/>
      <c r="AB244" s="324"/>
      <c r="AC244" s="5"/>
      <c r="AD244" s="303" t="s">
        <v>96</v>
      </c>
      <c r="AE244" s="303"/>
      <c r="AF244" s="303"/>
      <c r="AG244" s="303"/>
      <c r="AH244" s="96"/>
      <c r="AI244" s="172"/>
      <c r="AJ244" s="114">
        <v>1</v>
      </c>
      <c r="AK244" s="221"/>
      <c r="AL244" s="110">
        <f>IF(I244="",0,IF(I244&gt;K244,3,IF(I244&lt;K244,0,IF(I244=K244,1))))</f>
        <v>3</v>
      </c>
      <c r="AM244" s="115">
        <f>IF(L244="",0,IF(L244&gt;P244,3,IF(L244&lt;P244,0,IF(L244=P244,1,""))))</f>
        <v>3</v>
      </c>
      <c r="AN244" s="115">
        <f>IF(I244="","",AK244+AL244+AM244)</f>
        <v>6</v>
      </c>
      <c r="AO244" s="105"/>
      <c r="AP244" s="190">
        <f>IF(Q244="","",RANK(Q244,Q244:S246,0))</f>
        <v>1</v>
      </c>
      <c r="AQ244" s="191">
        <f>IF(T244="","",RANK(T244,T244:V246,0))</f>
        <v>1</v>
      </c>
      <c r="AR244" s="192">
        <f>IF(W244="","",RANK(W244,W244:Y246,0))</f>
        <v>1</v>
      </c>
      <c r="AS244" s="191">
        <f>IF(Q244="","",(Q244*2)+T244+(W244*0.1)+(AR244*0.001))</f>
        <v>23.001000000000001</v>
      </c>
      <c r="AT244" s="192">
        <f>IF(M254&gt;O254,1,IF(M254&lt;O254,O1055))+IF(M256&gt;O256,1,IF(M256&lt;O256,0))</f>
        <v>0</v>
      </c>
      <c r="AU244" s="193">
        <f>IF(Q244="","",(Q244*2)+T244+(W244*0.1)+(AT244*0.001))</f>
        <v>23</v>
      </c>
      <c r="AW244" s="64">
        <v>1</v>
      </c>
      <c r="AX244" s="392" t="str">
        <f>BT30</f>
        <v>真岡選抜ＷＥＳＴ</v>
      </c>
      <c r="AY244" s="393"/>
      <c r="AZ244" s="394"/>
      <c r="BA244" s="41"/>
      <c r="BB244" s="42"/>
      <c r="BC244" s="43"/>
      <c r="BD244" s="65">
        <f>IF(BG254="","",BG254)</f>
        <v>1</v>
      </c>
      <c r="BE244" s="38" t="s">
        <v>2</v>
      </c>
      <c r="BF244" s="66">
        <f>IF(BK254="","",BK254)</f>
        <v>0</v>
      </c>
      <c r="BG244" s="65">
        <f>IF(BG256="","",BG256)</f>
        <v>1</v>
      </c>
      <c r="BH244" s="38"/>
      <c r="BI244" s="38" t="s">
        <v>2</v>
      </c>
      <c r="BJ244" s="38"/>
      <c r="BK244" s="38">
        <f>IF(BK256="","",BK256)</f>
        <v>2</v>
      </c>
      <c r="BL244" s="345">
        <f>CI244</f>
        <v>3</v>
      </c>
      <c r="BM244" s="323"/>
      <c r="BN244" s="323"/>
      <c r="BO244" s="337">
        <f>IF(BD244="","",((BD244+BG244)-(BF244+BK244)))</f>
        <v>0</v>
      </c>
      <c r="BP244" s="337"/>
      <c r="BQ244" s="337"/>
      <c r="BR244" s="337">
        <f>IF(BD244="","",(BD244+BG244))</f>
        <v>2</v>
      </c>
      <c r="BS244" s="337"/>
      <c r="BT244" s="411"/>
      <c r="BU244" s="322">
        <f>IF(CP244="","",RANK(CP244,CP244:CP246,0))</f>
        <v>2</v>
      </c>
      <c r="BV244" s="323"/>
      <c r="BW244" s="324"/>
      <c r="BX244" s="5"/>
      <c r="BY244" s="496"/>
      <c r="BZ244" s="496"/>
      <c r="CA244" s="496"/>
      <c r="CB244" s="496"/>
      <c r="CD244" s="172"/>
      <c r="CE244" s="114">
        <v>1</v>
      </c>
      <c r="CF244" s="221"/>
      <c r="CG244" s="110">
        <f>IF(BD244="",0,IF(BD244&gt;BF244,3,IF(BD244&lt;BF244,0,IF(BD244=BF244,1))))</f>
        <v>3</v>
      </c>
      <c r="CH244" s="115">
        <f>IF(BG244="",0,IF(BG244&gt;BK244,3,IF(BG244&lt;BK244,0,IF(BG244=BK244,1,""))))</f>
        <v>0</v>
      </c>
      <c r="CI244" s="115">
        <f>IF(BD244="","",CF244+CG244+CH244)</f>
        <v>3</v>
      </c>
      <c r="CJ244" s="105"/>
      <c r="CK244" s="190">
        <f>IF(BL244="","",RANK(BL244,BL244:BN246,0))</f>
        <v>2</v>
      </c>
      <c r="CL244" s="191">
        <f>IF(BO244="","",RANK(BO244,BO244:BQ246,0))</f>
        <v>2</v>
      </c>
      <c r="CM244" s="191">
        <f>IF(BR244="","",RANK(BR244,BR244:BT246,0))</f>
        <v>2</v>
      </c>
      <c r="CN244" s="191">
        <f>IF(BL244="","",(BL244*2)+BO244+(BR244*0.1)+(CM244*0.001))</f>
        <v>6.202</v>
      </c>
      <c r="CO244" s="192">
        <f>IF(BH254&gt;BJ254,1,IF(BH254&lt;BJ254,BJ1055))+IF(BH256&gt;BJ256,1,IF(BH256&lt;BJ256,0))</f>
        <v>0</v>
      </c>
      <c r="CP244" s="193">
        <f>IF(BL244="","",(BL244*2)+BO244+(BR244*0.1)+(CO244*0.001))</f>
        <v>6.2</v>
      </c>
    </row>
    <row r="245" spans="2:94" ht="21.75" customHeight="1" x14ac:dyDescent="0.15">
      <c r="B245" s="67">
        <v>2</v>
      </c>
      <c r="C245" s="418" t="str">
        <f>Y31</f>
        <v>大子ＳＳＳ</v>
      </c>
      <c r="D245" s="419"/>
      <c r="E245" s="420"/>
      <c r="F245" s="24">
        <f>K244</f>
        <v>0</v>
      </c>
      <c r="G245" s="24" t="s">
        <v>2</v>
      </c>
      <c r="H245" s="25">
        <f>I244</f>
        <v>3</v>
      </c>
      <c r="I245" s="44"/>
      <c r="J245" s="45"/>
      <c r="K245" s="46"/>
      <c r="L245" s="35">
        <f>IF(L258="","",L258)</f>
        <v>3</v>
      </c>
      <c r="M245" s="24"/>
      <c r="N245" s="24" t="s">
        <v>2</v>
      </c>
      <c r="O245" s="24"/>
      <c r="P245" s="24">
        <f>IF(P258="","",P258)</f>
        <v>3</v>
      </c>
      <c r="Q245" s="421">
        <f>AN245</f>
        <v>1</v>
      </c>
      <c r="R245" s="347"/>
      <c r="S245" s="347"/>
      <c r="T245" s="317">
        <f>IF(F245="","",((F245+L245)-(H245+P245)))</f>
        <v>-3</v>
      </c>
      <c r="U245" s="317"/>
      <c r="V245" s="317"/>
      <c r="W245" s="317">
        <f>IF(F245="","",(F245+L245))</f>
        <v>3</v>
      </c>
      <c r="X245" s="317"/>
      <c r="Y245" s="318"/>
      <c r="Z245" s="346">
        <f>IF(AU245="","",RANK(AU245,AU244:AU246,0))</f>
        <v>2</v>
      </c>
      <c r="AA245" s="347"/>
      <c r="AB245" s="348"/>
      <c r="AC245" s="5"/>
      <c r="AD245" s="91" t="s">
        <v>80</v>
      </c>
      <c r="AE245" s="303" t="str">
        <f>IF(AO268="","",INDEX($AM268:$AM273,MATCH(AI245,$AO268:$AO273,0),1))</f>
        <v>Ｋ.Ｍ.Ｕ.21</v>
      </c>
      <c r="AF245" s="303"/>
      <c r="AG245" s="303"/>
      <c r="AH245" s="96"/>
      <c r="AI245" s="172">
        <v>1</v>
      </c>
      <c r="AJ245" s="116">
        <v>2</v>
      </c>
      <c r="AK245" s="109">
        <f>IF(F245="",0,IF(F245&gt;H245,3,IF(F245&lt;H245,0,IF(F245=H245,1))))</f>
        <v>0</v>
      </c>
      <c r="AL245" s="222"/>
      <c r="AM245" s="117">
        <f>IF(L245="",0,IF(L245&gt;P245,3,IF(L245&lt;P245,0,IF(L245=P245,1))))</f>
        <v>1</v>
      </c>
      <c r="AN245" s="117">
        <f>IF(F245="","",AK245+AL245+AM245)</f>
        <v>1</v>
      </c>
      <c r="AO245" s="105"/>
      <c r="AP245" s="156">
        <f>IF(Q245="","",RANK(Q245,Q244:S246,0))</f>
        <v>2</v>
      </c>
      <c r="AQ245" s="108">
        <f>IF(T245="","",RANK(T245,T244:V246,0))</f>
        <v>2</v>
      </c>
      <c r="AR245" s="133">
        <f>IF(W245="","",RANK(W245,W244:Y246,0))</f>
        <v>2</v>
      </c>
      <c r="AS245" s="108">
        <f>IF(Q245="","",(Q245*2)+T245+(W245*0.1)+(AR245*0.001))</f>
        <v>-0.69799999999999995</v>
      </c>
      <c r="AT245" s="133">
        <f>IF(O254&gt;M254,1,IF(O254&lt;M254,0))+IF(M258&gt;O258,1,IF(M258&lt;O258,0))</f>
        <v>0</v>
      </c>
      <c r="AU245" s="194">
        <f>IF(Q245="","",(Q245*2)+T245+(W245*0.1)+(AT245*0.001))</f>
        <v>-0.7</v>
      </c>
      <c r="AW245" s="67">
        <v>2</v>
      </c>
      <c r="AX245" s="418" t="str">
        <f>BT31</f>
        <v>岩瀬 ＦＣ</v>
      </c>
      <c r="AY245" s="419"/>
      <c r="AZ245" s="420"/>
      <c r="BA245" s="24">
        <f>BF244</f>
        <v>0</v>
      </c>
      <c r="BB245" s="24" t="s">
        <v>2</v>
      </c>
      <c r="BC245" s="25">
        <f>BD244</f>
        <v>1</v>
      </c>
      <c r="BD245" s="44"/>
      <c r="BE245" s="45"/>
      <c r="BF245" s="46"/>
      <c r="BG245" s="35">
        <f>IF(BG258="","",BG258)</f>
        <v>0</v>
      </c>
      <c r="BH245" s="24"/>
      <c r="BI245" s="24" t="s">
        <v>2</v>
      </c>
      <c r="BJ245" s="24"/>
      <c r="BK245" s="24">
        <f>IF(BK258="","",BK258)</f>
        <v>2</v>
      </c>
      <c r="BL245" s="421">
        <f>CI245</f>
        <v>0</v>
      </c>
      <c r="BM245" s="347"/>
      <c r="BN245" s="347"/>
      <c r="BO245" s="317">
        <f>IF(BA245="","",((BA245+BG245)-(BC245+BK245)))</f>
        <v>-3</v>
      </c>
      <c r="BP245" s="317"/>
      <c r="BQ245" s="317"/>
      <c r="BR245" s="317">
        <f>IF(BA245="","",(BA245+BG245))</f>
        <v>0</v>
      </c>
      <c r="BS245" s="317"/>
      <c r="BT245" s="318"/>
      <c r="BU245" s="346">
        <f>IF(CP245="","",RANK(CP245,CP244:CP246,0))</f>
        <v>3</v>
      </c>
      <c r="BV245" s="347"/>
      <c r="BW245" s="348"/>
      <c r="BX245" s="5"/>
      <c r="BY245" s="91" t="s">
        <v>80</v>
      </c>
      <c r="BZ245" s="303" t="str">
        <f>IF(CJ268="","",INDEX($CH268:$CH273,MATCH(CD245,$CJ268:$CJ273,0),1))</f>
        <v>卯の花SC</v>
      </c>
      <c r="CA245" s="303"/>
      <c r="CB245" s="303"/>
      <c r="CD245" s="172">
        <v>1</v>
      </c>
      <c r="CE245" s="116">
        <v>2</v>
      </c>
      <c r="CF245" s="109">
        <f>IF(BA245="",0,IF(BA245&gt;BC245,3,IF(BA245&lt;BC245,0,IF(BA245=BC245,1))))</f>
        <v>0</v>
      </c>
      <c r="CG245" s="222"/>
      <c r="CH245" s="117">
        <f>IF(BG245="",0,IF(BG245&gt;BK245,3,IF(BG245&lt;BK245,0,IF(BG245=BK245,1))))</f>
        <v>0</v>
      </c>
      <c r="CI245" s="117">
        <f>IF(BA245="","",CF245+CG245+CH245)</f>
        <v>0</v>
      </c>
      <c r="CJ245" s="105"/>
      <c r="CK245" s="156">
        <f>IF(BL245="","",RANK(BL245,BL244:BN246,0))</f>
        <v>3</v>
      </c>
      <c r="CL245" s="108">
        <f>IF(BO245="","",RANK(BO245,BO244:BQ246,0))</f>
        <v>3</v>
      </c>
      <c r="CM245" s="108">
        <f>IF(BR245="","",RANK(BR245,BR244:BT246,0))</f>
        <v>3</v>
      </c>
      <c r="CN245" s="108">
        <f>IF(BL245="","",(BL245*2)+BO245+(BR245*0.1)+(CM245*0.001))</f>
        <v>-2.9969999999999999</v>
      </c>
      <c r="CO245" s="133">
        <f>IF(BJ254&gt;BH254,1,IF(BJ254&lt;BH254,0))+IF(BH258&gt;BJ258,1,IF(BH258&lt;BJ258,0))</f>
        <v>0</v>
      </c>
      <c r="CP245" s="194">
        <f>IF(BL245="","",(BL245*2)+BO245+(BR245*0.1)+(CO245*0.001))</f>
        <v>-3</v>
      </c>
    </row>
    <row r="246" spans="2:94" ht="21.75" customHeight="1" thickBot="1" x14ac:dyDescent="0.2">
      <c r="B246" s="68">
        <v>3</v>
      </c>
      <c r="C246" s="365" t="str">
        <f>Y32</f>
        <v>FC Carrera</v>
      </c>
      <c r="D246" s="366"/>
      <c r="E246" s="367"/>
      <c r="F246" s="26">
        <f>P244</f>
        <v>0</v>
      </c>
      <c r="G246" s="26" t="s">
        <v>2</v>
      </c>
      <c r="H246" s="27">
        <f>L244</f>
        <v>7</v>
      </c>
      <c r="I246" s="28">
        <f>P245</f>
        <v>3</v>
      </c>
      <c r="J246" s="26" t="s">
        <v>2</v>
      </c>
      <c r="K246" s="27">
        <f>L245</f>
        <v>3</v>
      </c>
      <c r="L246" s="47"/>
      <c r="M246" s="48"/>
      <c r="N246" s="48"/>
      <c r="O246" s="48"/>
      <c r="P246" s="48"/>
      <c r="Q246" s="368">
        <f>AN246</f>
        <v>1</v>
      </c>
      <c r="R246" s="305"/>
      <c r="S246" s="305"/>
      <c r="T246" s="320">
        <f>IF(F246="","",((F246+I246)-(H246+K246)))</f>
        <v>-7</v>
      </c>
      <c r="U246" s="320"/>
      <c r="V246" s="320"/>
      <c r="W246" s="320">
        <f>IF(F246="","",(F246+I246))</f>
        <v>3</v>
      </c>
      <c r="X246" s="320"/>
      <c r="Y246" s="321"/>
      <c r="Z246" s="304">
        <f>IF(AU246="","",RANK(AU246,AU244:AU246,0))</f>
        <v>3</v>
      </c>
      <c r="AA246" s="305"/>
      <c r="AB246" s="306"/>
      <c r="AC246" s="5"/>
      <c r="AD246" s="91" t="s">
        <v>69</v>
      </c>
      <c r="AE246" s="342" t="str">
        <f>IF(AO268="","",INDEX($AM268:$AM273,MATCH(AI246,$AO268:$AO273,0),1))</f>
        <v>栃木ＵＶＡ</v>
      </c>
      <c r="AF246" s="343"/>
      <c r="AG246" s="344"/>
      <c r="AH246" s="96"/>
      <c r="AI246" s="172">
        <v>2</v>
      </c>
      <c r="AJ246" s="118">
        <v>3</v>
      </c>
      <c r="AK246" s="107">
        <f>IF(F246="",0,IF(F246&gt;H246,3,IF(F246&lt;H246,0,IF(F246=H246,1))))</f>
        <v>0</v>
      </c>
      <c r="AL246" s="119">
        <f>IF(I246="",0,IF(I246&gt;K246,3,IF(I246&lt;K246,0,IF(I246=K246,1))))</f>
        <v>1</v>
      </c>
      <c r="AM246" s="223"/>
      <c r="AN246" s="120">
        <f>IF(F246="","",AK246+AL246+AM246)</f>
        <v>1</v>
      </c>
      <c r="AO246" s="105"/>
      <c r="AP246" s="195">
        <f>IF(Q246="","",RANK(Q246,Q244:S246,0))</f>
        <v>2</v>
      </c>
      <c r="AQ246" s="119">
        <f>IF(T246="","",RANK(T246,T244:V246,0))</f>
        <v>3</v>
      </c>
      <c r="AR246" s="123">
        <f>IF(W246="","",RANK(W246,W244:Y246,0))</f>
        <v>2</v>
      </c>
      <c r="AS246" s="119">
        <f>IF(Q246="","",(Q246*2)+T246+(W246*0.1)+(AR246*0.001))</f>
        <v>-4.6980000000000004</v>
      </c>
      <c r="AT246" s="123">
        <f>IF(O256&gt;M256,1,IF(O256&lt;M256,0))+IF(O258&gt;M258,1,IF(O258&lt;M258,0))</f>
        <v>0</v>
      </c>
      <c r="AU246" s="196">
        <f>IF(Q246="","",(Q246*2)+T246+(W246*0.1)+(AT246*0.001))</f>
        <v>-4.7</v>
      </c>
      <c r="AW246" s="68">
        <v>3</v>
      </c>
      <c r="AX246" s="365" t="str">
        <f>BT32</f>
        <v>FC原一</v>
      </c>
      <c r="AY246" s="366"/>
      <c r="AZ246" s="367"/>
      <c r="BA246" s="26">
        <f>BK244</f>
        <v>2</v>
      </c>
      <c r="BB246" s="26" t="s">
        <v>2</v>
      </c>
      <c r="BC246" s="27">
        <f>BG244</f>
        <v>1</v>
      </c>
      <c r="BD246" s="28">
        <f>BK245</f>
        <v>2</v>
      </c>
      <c r="BE246" s="26" t="s">
        <v>2</v>
      </c>
      <c r="BF246" s="27">
        <f>BG245</f>
        <v>0</v>
      </c>
      <c r="BG246" s="47"/>
      <c r="BH246" s="48"/>
      <c r="BI246" s="48"/>
      <c r="BJ246" s="48"/>
      <c r="BK246" s="48"/>
      <c r="BL246" s="368">
        <f>CI246</f>
        <v>6</v>
      </c>
      <c r="BM246" s="305"/>
      <c r="BN246" s="305"/>
      <c r="BO246" s="320">
        <f>IF(BA246="","",((BA246+BD246)-(BC246+BF246)))</f>
        <v>3</v>
      </c>
      <c r="BP246" s="320"/>
      <c r="BQ246" s="320"/>
      <c r="BR246" s="320">
        <f>IF(BA246="","",(BA246+BD246))</f>
        <v>4</v>
      </c>
      <c r="BS246" s="320"/>
      <c r="BT246" s="321"/>
      <c r="BU246" s="304">
        <f>IF(CP246="","",RANK(CP246,CP244:CP246,0))</f>
        <v>1</v>
      </c>
      <c r="BV246" s="305"/>
      <c r="BW246" s="306"/>
      <c r="BX246" s="5"/>
      <c r="BY246" s="91" t="s">
        <v>69</v>
      </c>
      <c r="BZ246" s="342" t="str">
        <f>IF(CJ268="","",INDEX($CH268:$CH273,MATCH(CD246,$CJ268:$CJ273,0),1))</f>
        <v>FC原一</v>
      </c>
      <c r="CA246" s="343"/>
      <c r="CB246" s="344"/>
      <c r="CD246" s="172">
        <v>2</v>
      </c>
      <c r="CE246" s="118">
        <v>3</v>
      </c>
      <c r="CF246" s="107">
        <f>IF(BA246="",0,IF(BA246&gt;BC246,3,IF(BA246&lt;BC246,0,IF(BA246=BC246,1))))</f>
        <v>3</v>
      </c>
      <c r="CG246" s="119">
        <f>IF(BD246="",0,IF(BD246&gt;BF246,3,IF(BD246&lt;BF246,0,IF(BD246=BF246,1))))</f>
        <v>3</v>
      </c>
      <c r="CH246" s="223"/>
      <c r="CI246" s="120">
        <f>IF(BA246="","",CF246+CG246+CH246)</f>
        <v>6</v>
      </c>
      <c r="CJ246" s="105"/>
      <c r="CK246" s="195">
        <f>IF(BL246="","",RANK(BL246,BL244:BN246,0))</f>
        <v>1</v>
      </c>
      <c r="CL246" s="119">
        <f>IF(BO246="","",RANK(BO246,BO244:BQ246,0))</f>
        <v>1</v>
      </c>
      <c r="CM246" s="119">
        <f>IF(BR246="","",RANK(BR246,BR244:BT246,0))</f>
        <v>1</v>
      </c>
      <c r="CN246" s="119">
        <f>IF(BL246="","",(BL246*2)+BO246+(BR246*0.1)+(CM246*0.001))</f>
        <v>15.401</v>
      </c>
      <c r="CO246" s="123">
        <f>IF(BJ256&gt;BH256,1,IF(BJ256&lt;BH256,0))+IF(BJ258&gt;BH258,1,IF(BJ258&lt;BH258,0))</f>
        <v>0</v>
      </c>
      <c r="CP246" s="196">
        <f>IF(BL246="","",(BL246*2)+BO246+(BR246*0.1)+(CO246*0.001))</f>
        <v>15.4</v>
      </c>
    </row>
    <row r="247" spans="2:94" ht="21.75" customHeight="1" thickBot="1" x14ac:dyDescent="0.2">
      <c r="B247" s="62"/>
      <c r="C247" s="62"/>
      <c r="D247" s="62"/>
      <c r="E247" s="69"/>
      <c r="F247" s="69"/>
      <c r="G247" s="69"/>
      <c r="H247" s="69"/>
      <c r="I247" s="69"/>
      <c r="J247" s="69"/>
      <c r="K247" s="69"/>
      <c r="L247" s="69"/>
      <c r="M247" s="69"/>
      <c r="N247" s="69"/>
      <c r="O247" s="69"/>
      <c r="P247" s="69"/>
      <c r="Q247" s="74"/>
      <c r="R247" s="74"/>
      <c r="S247" s="74"/>
      <c r="T247" s="74"/>
      <c r="U247" s="74"/>
      <c r="V247" s="74"/>
      <c r="W247" s="74"/>
      <c r="X247" s="74"/>
      <c r="Y247" s="74"/>
      <c r="Z247" s="74"/>
      <c r="AA247" s="74"/>
      <c r="AB247" s="74"/>
      <c r="AC247" s="5"/>
      <c r="AD247" s="91" t="s">
        <v>70</v>
      </c>
      <c r="AE247" s="303" t="str">
        <f>IF(AO268="","",INDEX($AM268:$AM273,MATCH(AI247,$AO268:$AO273,0),1))</f>
        <v>大子ＳＳＳ</v>
      </c>
      <c r="AF247" s="303"/>
      <c r="AG247" s="303"/>
      <c r="AH247" s="96"/>
      <c r="AI247" s="172">
        <v>3</v>
      </c>
      <c r="AJ247" s="104"/>
      <c r="AK247" s="104"/>
      <c r="AL247" s="104"/>
      <c r="AM247" s="104"/>
      <c r="AN247" s="104"/>
      <c r="AO247" s="104"/>
      <c r="AP247" s="146"/>
      <c r="AQ247" s="104"/>
      <c r="AR247" s="104"/>
      <c r="AS247" s="104"/>
      <c r="AT247" s="104"/>
      <c r="AU247" s="197"/>
      <c r="AW247" s="62"/>
      <c r="AX247" s="62"/>
      <c r="AY247" s="62"/>
      <c r="AZ247" s="69"/>
      <c r="BA247" s="69"/>
      <c r="BB247" s="69"/>
      <c r="BC247" s="69"/>
      <c r="BD247" s="69"/>
      <c r="BE247" s="69"/>
      <c r="BF247" s="69"/>
      <c r="BG247" s="69"/>
      <c r="BH247" s="69"/>
      <c r="BI247" s="69"/>
      <c r="BJ247" s="69"/>
      <c r="BK247" s="69"/>
      <c r="BL247" s="74"/>
      <c r="BM247" s="74"/>
      <c r="BN247" s="74"/>
      <c r="BO247" s="74"/>
      <c r="BP247" s="74"/>
      <c r="BQ247" s="74"/>
      <c r="BR247" s="74"/>
      <c r="BS247" s="74"/>
      <c r="BT247" s="74"/>
      <c r="BU247" s="74"/>
      <c r="BV247" s="74"/>
      <c r="BW247" s="74"/>
      <c r="BX247" s="5"/>
      <c r="BY247" s="91" t="s">
        <v>70</v>
      </c>
      <c r="BZ247" s="303" t="str">
        <f>IF(CJ268="","",INDEX($CH268:$CH273,MATCH(CD247,$CJ268:$CJ273,0),1))</f>
        <v>真岡選抜ＷＥＳＴ</v>
      </c>
      <c r="CA247" s="303"/>
      <c r="CB247" s="303"/>
      <c r="CD247" s="172">
        <v>3</v>
      </c>
      <c r="CE247" s="104"/>
      <c r="CF247" s="104"/>
      <c r="CG247" s="104"/>
      <c r="CH247" s="104"/>
      <c r="CI247" s="104"/>
      <c r="CJ247" s="104"/>
      <c r="CK247" s="146"/>
      <c r="CL247" s="104"/>
      <c r="CM247" s="104"/>
      <c r="CN247" s="104"/>
      <c r="CO247" s="104"/>
      <c r="CP247" s="197"/>
    </row>
    <row r="248" spans="2:94" ht="21.75" customHeight="1" thickBot="1" x14ac:dyDescent="0.2">
      <c r="B248" s="62"/>
      <c r="C248" s="444" t="s">
        <v>44</v>
      </c>
      <c r="D248" s="445"/>
      <c r="E248" s="446"/>
      <c r="F248" s="401" t="str">
        <f>C249</f>
        <v>Ｋ.Ｍ.Ｕ.21</v>
      </c>
      <c r="G248" s="402"/>
      <c r="H248" s="402"/>
      <c r="I248" s="402" t="str">
        <f>C250</f>
        <v>下館小あしかび</v>
      </c>
      <c r="J248" s="402"/>
      <c r="K248" s="402"/>
      <c r="L248" s="402" t="str">
        <f>C251</f>
        <v>与野鈴谷ＳＳＳ</v>
      </c>
      <c r="M248" s="402"/>
      <c r="N248" s="402"/>
      <c r="O248" s="443"/>
      <c r="P248" s="443"/>
      <c r="Q248" s="448" t="s">
        <v>8</v>
      </c>
      <c r="R248" s="375"/>
      <c r="S248" s="375"/>
      <c r="T248" s="375" t="s">
        <v>9</v>
      </c>
      <c r="U248" s="375"/>
      <c r="V248" s="375"/>
      <c r="W248" s="375" t="s">
        <v>10</v>
      </c>
      <c r="X248" s="375"/>
      <c r="Y248" s="376"/>
      <c r="Z248" s="374" t="s">
        <v>11</v>
      </c>
      <c r="AA248" s="375"/>
      <c r="AB248" s="376"/>
      <c r="AC248" s="5"/>
      <c r="AD248" s="91" t="s">
        <v>71</v>
      </c>
      <c r="AE248" s="303" t="str">
        <f>IF(AO268="","",INDEX($AM268:$AM273,MATCH(AI248,$AO268:$AO273,0),1))</f>
        <v>下館小あしかび</v>
      </c>
      <c r="AF248" s="303"/>
      <c r="AG248" s="303"/>
      <c r="AH248" s="96"/>
      <c r="AI248" s="172">
        <v>4</v>
      </c>
      <c r="AJ248" s="121" t="s">
        <v>106</v>
      </c>
      <c r="AK248" s="111">
        <v>1</v>
      </c>
      <c r="AL248" s="112">
        <v>2</v>
      </c>
      <c r="AM248" s="113">
        <v>3</v>
      </c>
      <c r="AN248" s="113" t="s">
        <v>97</v>
      </c>
      <c r="AO248" s="122"/>
      <c r="AP248" s="186" t="s">
        <v>102</v>
      </c>
      <c r="AQ248" s="187" t="s">
        <v>103</v>
      </c>
      <c r="AR248" s="188" t="s">
        <v>104</v>
      </c>
      <c r="AS248" s="187" t="s">
        <v>119</v>
      </c>
      <c r="AT248" s="188" t="s">
        <v>120</v>
      </c>
      <c r="AU248" s="189" t="s">
        <v>105</v>
      </c>
      <c r="AW248" s="62"/>
      <c r="AX248" s="444" t="s">
        <v>44</v>
      </c>
      <c r="AY248" s="445"/>
      <c r="AZ248" s="446"/>
      <c r="BA248" s="401" t="str">
        <f>AX249</f>
        <v>卯の花SC</v>
      </c>
      <c r="BB248" s="402"/>
      <c r="BC248" s="402"/>
      <c r="BD248" s="402" t="str">
        <f>AX250</f>
        <v>FC.BeVe</v>
      </c>
      <c r="BE248" s="402"/>
      <c r="BF248" s="402"/>
      <c r="BG248" s="402" t="str">
        <f>AX251</f>
        <v>FC Carrera</v>
      </c>
      <c r="BH248" s="402"/>
      <c r="BI248" s="402"/>
      <c r="BJ248" s="443"/>
      <c r="BK248" s="443"/>
      <c r="BL248" s="448" t="s">
        <v>8</v>
      </c>
      <c r="BM248" s="375"/>
      <c r="BN248" s="375"/>
      <c r="BO248" s="375" t="s">
        <v>9</v>
      </c>
      <c r="BP248" s="375"/>
      <c r="BQ248" s="375"/>
      <c r="BR248" s="375" t="s">
        <v>10</v>
      </c>
      <c r="BS248" s="375"/>
      <c r="BT248" s="376"/>
      <c r="BU248" s="374" t="s">
        <v>11</v>
      </c>
      <c r="BV248" s="375"/>
      <c r="BW248" s="376"/>
      <c r="BX248" s="5"/>
      <c r="BY248" s="91" t="s">
        <v>71</v>
      </c>
      <c r="BZ248" s="303" t="str">
        <f>IF(CJ268="","",INDEX($CH268:$CH273,MATCH(CD248,$CJ268:$CJ273,0),1))</f>
        <v>FC Carrera</v>
      </c>
      <c r="CA248" s="303"/>
      <c r="CB248" s="303"/>
      <c r="CD248" s="172">
        <v>4</v>
      </c>
      <c r="CE248" s="121" t="s">
        <v>106</v>
      </c>
      <c r="CF248" s="111">
        <v>1</v>
      </c>
      <c r="CG248" s="112">
        <v>2</v>
      </c>
      <c r="CH248" s="113">
        <v>3</v>
      </c>
      <c r="CI248" s="113" t="s">
        <v>97</v>
      </c>
      <c r="CJ248" s="122"/>
      <c r="CK248" s="186" t="s">
        <v>102</v>
      </c>
      <c r="CL248" s="187" t="s">
        <v>103</v>
      </c>
      <c r="CM248" s="187" t="s">
        <v>104</v>
      </c>
      <c r="CN248" s="187" t="s">
        <v>119</v>
      </c>
      <c r="CO248" s="188" t="s">
        <v>120</v>
      </c>
      <c r="CP248" s="189" t="s">
        <v>105</v>
      </c>
    </row>
    <row r="249" spans="2:94" ht="21.75" customHeight="1" thickTop="1" x14ac:dyDescent="0.15">
      <c r="B249" s="64">
        <v>1</v>
      </c>
      <c r="C249" s="434" t="str">
        <f>Y34</f>
        <v>Ｋ.Ｍ.Ｕ.21</v>
      </c>
      <c r="D249" s="337"/>
      <c r="E249" s="411"/>
      <c r="F249" s="41"/>
      <c r="G249" s="42"/>
      <c r="H249" s="43"/>
      <c r="I249" s="65">
        <f>IF(L255="","",L255)</f>
        <v>4</v>
      </c>
      <c r="J249" s="38" t="s">
        <v>2</v>
      </c>
      <c r="K249" s="66">
        <f>IF(P255="","",P255)</f>
        <v>0</v>
      </c>
      <c r="L249" s="65">
        <f>IF(L257="","",L257)</f>
        <v>3</v>
      </c>
      <c r="M249" s="38"/>
      <c r="N249" s="38" t="s">
        <v>2</v>
      </c>
      <c r="O249" s="38"/>
      <c r="P249" s="38">
        <f>IF(P257="","",P257)</f>
        <v>0</v>
      </c>
      <c r="Q249" s="345">
        <f>AN249</f>
        <v>6</v>
      </c>
      <c r="R249" s="323"/>
      <c r="S249" s="323"/>
      <c r="T249" s="337">
        <f>IF(I249="","",((I249+L249)-(K249+P249)))</f>
        <v>7</v>
      </c>
      <c r="U249" s="337"/>
      <c r="V249" s="337"/>
      <c r="W249" s="337">
        <f>IF(I249="","",(I249+L249))</f>
        <v>7</v>
      </c>
      <c r="X249" s="337"/>
      <c r="Y249" s="411"/>
      <c r="Z249" s="322">
        <f>IF(AU249="","",RANK(AU249,AU249:AU251,0))</f>
        <v>1</v>
      </c>
      <c r="AA249" s="323"/>
      <c r="AB249" s="324"/>
      <c r="AC249" s="5"/>
      <c r="AD249" s="91" t="s">
        <v>72</v>
      </c>
      <c r="AE249" s="303" t="str">
        <f>IF(AO268="","",INDEX($AM268:$AM273,MATCH(AI249,$AO268:$AO273,0),1))</f>
        <v>与野鈴谷ＳＳＳ</v>
      </c>
      <c r="AF249" s="303"/>
      <c r="AG249" s="303"/>
      <c r="AH249" s="96"/>
      <c r="AI249" s="172">
        <v>5</v>
      </c>
      <c r="AJ249" s="114">
        <v>1</v>
      </c>
      <c r="AK249" s="221"/>
      <c r="AL249" s="110">
        <f>IF(I249="",0,IF(I249&gt;K249,3,IF(I249&lt;K249,0,IF(I249=K249,1))))</f>
        <v>3</v>
      </c>
      <c r="AM249" s="115">
        <f>IF(L249="",0,IF(L249&gt;P249,3,IF(L249&lt;P249,0,IF(L249=P249,1,""))))</f>
        <v>3</v>
      </c>
      <c r="AN249" s="115">
        <f>IF(I249="","",AK249+AL249+AM249)</f>
        <v>6</v>
      </c>
      <c r="AO249" s="105"/>
      <c r="AP249" s="190">
        <f>IF(Q249="","",RANK(Q249,Q249:S251,0))</f>
        <v>1</v>
      </c>
      <c r="AQ249" s="191">
        <f>IF(T249="","",RANK(T249,T249:V251,0))</f>
        <v>1</v>
      </c>
      <c r="AR249" s="192">
        <f>IF(W249="","",RANK(W249,W249:Y251,0))</f>
        <v>1</v>
      </c>
      <c r="AS249" s="191">
        <f>IF(Q249="","",(Q249*2)+T249+(W249*0.1)+(AR249*0.001))</f>
        <v>19.701000000000001</v>
      </c>
      <c r="AT249" s="192">
        <f>IF(M255&gt;O255,1,IF(M255&lt;O255,0))+IF(M257&gt;O257,1,IF(M257&lt;O257,0))</f>
        <v>0</v>
      </c>
      <c r="AU249" s="193">
        <f>IF(Q249="","",(Q249*2)+T249+(W249*0.1)+(AT249*0.001))</f>
        <v>19.7</v>
      </c>
      <c r="AW249" s="64">
        <v>1</v>
      </c>
      <c r="AX249" s="434" t="str">
        <f>BT34</f>
        <v>卯の花SC</v>
      </c>
      <c r="AY249" s="337"/>
      <c r="AZ249" s="411"/>
      <c r="BA249" s="41"/>
      <c r="BB249" s="42"/>
      <c r="BC249" s="43"/>
      <c r="BD249" s="65">
        <f>IF(BG255="","",BG255)</f>
        <v>4</v>
      </c>
      <c r="BE249" s="38" t="s">
        <v>2</v>
      </c>
      <c r="BF249" s="66">
        <f>IF(BK255="","",BK255)</f>
        <v>0</v>
      </c>
      <c r="BG249" s="65">
        <f>IF(BG257="","",BG257)</f>
        <v>4</v>
      </c>
      <c r="BH249" s="38"/>
      <c r="BI249" s="38" t="s">
        <v>2</v>
      </c>
      <c r="BJ249" s="38"/>
      <c r="BK249" s="38">
        <f>IF(BK257="","",BK257)</f>
        <v>1</v>
      </c>
      <c r="BL249" s="408">
        <f>CI249</f>
        <v>6</v>
      </c>
      <c r="BM249" s="409"/>
      <c r="BN249" s="409"/>
      <c r="BO249" s="337">
        <f>IF(BD249="","",((BD249+BG249)-(BF249+BK249)))</f>
        <v>7</v>
      </c>
      <c r="BP249" s="337"/>
      <c r="BQ249" s="337"/>
      <c r="BR249" s="337">
        <f>IF(BD249="","",(BD249+BG249))</f>
        <v>8</v>
      </c>
      <c r="BS249" s="337"/>
      <c r="BT249" s="411"/>
      <c r="BU249" s="322">
        <f>IF(CP249="","",RANK(CP249,CP249:CP251,0))</f>
        <v>1</v>
      </c>
      <c r="BV249" s="323"/>
      <c r="BW249" s="324"/>
      <c r="BX249" s="5"/>
      <c r="BY249" s="91" t="s">
        <v>72</v>
      </c>
      <c r="BZ249" s="303" t="str">
        <f>IF(CJ268="","",INDEX($CH268:$CH273,MATCH(CD249,$CJ268:$CJ273,0),1))</f>
        <v>岩瀬 ＦＣ</v>
      </c>
      <c r="CA249" s="303"/>
      <c r="CB249" s="303"/>
      <c r="CD249" s="172">
        <v>5</v>
      </c>
      <c r="CE249" s="114">
        <v>1</v>
      </c>
      <c r="CF249" s="221"/>
      <c r="CG249" s="110">
        <f>IF(BD249="",0,IF(BD249&gt;BF249,3,IF(BD249&lt;BF249,0,IF(BD249=BF249,1))))</f>
        <v>3</v>
      </c>
      <c r="CH249" s="115">
        <f>IF(BG249="",0,IF(BG249&gt;BK249,3,IF(BG249&lt;BK249,0,IF(BG249=BK249,1,""))))</f>
        <v>3</v>
      </c>
      <c r="CI249" s="115">
        <f>IF(BD249="","",CF249+CG249+CH249)</f>
        <v>6</v>
      </c>
      <c r="CJ249" s="105"/>
      <c r="CK249" s="190">
        <f>IF(BL249="","",RANK(BL249,BL249:BN251,0))</f>
        <v>1</v>
      </c>
      <c r="CL249" s="191">
        <f>IF(BO249="","",RANK(BO249,BO249:BQ251,0))</f>
        <v>1</v>
      </c>
      <c r="CM249" s="191">
        <f>IF(BR249="","",RANK(BR249,BR249:BT251,0))</f>
        <v>1</v>
      </c>
      <c r="CN249" s="191">
        <f>IF(BL249="","",(BL249*2)+BO249+(BR249*0.1)+(CM249*0.001))</f>
        <v>19.801000000000002</v>
      </c>
      <c r="CO249" s="192">
        <f>IF(BH255&gt;BJ255,1,IF(BH255&lt;BJ255,0))+IF(BH257&gt;BJ257,1,IF(BH257&lt;BJ257,0))</f>
        <v>0</v>
      </c>
      <c r="CP249" s="193">
        <f>IF(BL249="","",(BL249*2)+BO249+(BR249*0.1)+(CO249*0.001))</f>
        <v>19.8</v>
      </c>
    </row>
    <row r="250" spans="2:94" ht="21.75" customHeight="1" x14ac:dyDescent="0.15">
      <c r="B250" s="67">
        <v>2</v>
      </c>
      <c r="C250" s="418" t="str">
        <f>Y35</f>
        <v>下館小あしかび</v>
      </c>
      <c r="D250" s="419"/>
      <c r="E250" s="420"/>
      <c r="F250" s="29">
        <f>K249</f>
        <v>0</v>
      </c>
      <c r="G250" s="29" t="s">
        <v>2</v>
      </c>
      <c r="H250" s="30">
        <f>I249</f>
        <v>4</v>
      </c>
      <c r="I250" s="44"/>
      <c r="J250" s="45"/>
      <c r="K250" s="46"/>
      <c r="L250" s="35">
        <f>IF(L259="","",L259)</f>
        <v>2</v>
      </c>
      <c r="M250" s="24"/>
      <c r="N250" s="24" t="s">
        <v>2</v>
      </c>
      <c r="O250" s="24"/>
      <c r="P250" s="24">
        <f>IF(P259="","",P259)</f>
        <v>0</v>
      </c>
      <c r="Q250" s="421">
        <f>AN250</f>
        <v>3</v>
      </c>
      <c r="R250" s="347"/>
      <c r="S250" s="347"/>
      <c r="T250" s="317">
        <f>IF(F250="","",((F250+L250)-(H250+P250)))</f>
        <v>-2</v>
      </c>
      <c r="U250" s="317"/>
      <c r="V250" s="317"/>
      <c r="W250" s="317">
        <f>IF(F250="","",(F250+L250))</f>
        <v>2</v>
      </c>
      <c r="X250" s="317"/>
      <c r="Y250" s="318"/>
      <c r="Z250" s="346">
        <f>IF(AU250="","",RANK(AU250,AU249:AU251,0))</f>
        <v>2</v>
      </c>
      <c r="AA250" s="347"/>
      <c r="AB250" s="348"/>
      <c r="AC250" s="5"/>
      <c r="AD250" s="91" t="s">
        <v>73</v>
      </c>
      <c r="AE250" s="303" t="str">
        <f>IF(AO268="","",INDEX($AM268:$AM273,MATCH(AI250,$AO268:$AO273,0),1))</f>
        <v>FC Carrera</v>
      </c>
      <c r="AF250" s="303"/>
      <c r="AG250" s="303"/>
      <c r="AH250" s="96"/>
      <c r="AI250" s="172">
        <v>6</v>
      </c>
      <c r="AJ250" s="116">
        <v>2</v>
      </c>
      <c r="AK250" s="109">
        <f>IF(F250="",0,IF(F250&gt;H250,3,IF(F250&lt;H250,0,IF(F250=H250,1))))</f>
        <v>0</v>
      </c>
      <c r="AL250" s="222"/>
      <c r="AM250" s="117">
        <f>IF(L250="",0,IF(L250&gt;P250,3,IF(L250&lt;P250,0,IF(L250=P250,1))))</f>
        <v>3</v>
      </c>
      <c r="AN250" s="117">
        <f>IF(F250="","",AK250+AL250+AM250)</f>
        <v>3</v>
      </c>
      <c r="AO250" s="105"/>
      <c r="AP250" s="156">
        <f>IF(Q250="","",RANK(Q250,Q249:S251,0))</f>
        <v>2</v>
      </c>
      <c r="AQ250" s="108">
        <f>IF(T250="","",RANK(T250,T249:V251,0))</f>
        <v>2</v>
      </c>
      <c r="AR250" s="133">
        <f>IF(W250="","",RANK(W250,W249:Y251,0))</f>
        <v>2</v>
      </c>
      <c r="AS250" s="108">
        <f>IF(Q250="","",(Q250*2)+T250+(W250*0.1)+(AR250*0.001))</f>
        <v>4.202</v>
      </c>
      <c r="AT250" s="133">
        <f>IF(O255&gt;M255,1,IF(O255&lt;M255,0))+IF(M259&gt;O259,1,IF(M259&lt;O259,0))</f>
        <v>0</v>
      </c>
      <c r="AU250" s="194">
        <f>IF(Q250="","",(Q250*2)+T250+(W250*0.1)+(AT250*0.001))</f>
        <v>4.2</v>
      </c>
      <c r="AW250" s="67">
        <v>2</v>
      </c>
      <c r="AX250" s="418" t="str">
        <f>BT35</f>
        <v>FC.BeVe</v>
      </c>
      <c r="AY250" s="419"/>
      <c r="AZ250" s="420"/>
      <c r="BA250" s="29">
        <f>BF249</f>
        <v>0</v>
      </c>
      <c r="BB250" s="29" t="s">
        <v>2</v>
      </c>
      <c r="BC250" s="30">
        <f>BD249</f>
        <v>4</v>
      </c>
      <c r="BD250" s="44"/>
      <c r="BE250" s="45"/>
      <c r="BF250" s="46"/>
      <c r="BG250" s="35">
        <f>IF(BG259="","",BG259)</f>
        <v>1</v>
      </c>
      <c r="BH250" s="24"/>
      <c r="BI250" s="24" t="s">
        <v>2</v>
      </c>
      <c r="BJ250" s="24"/>
      <c r="BK250" s="24">
        <f>IF(BK259="","",BK259)</f>
        <v>3</v>
      </c>
      <c r="BL250" s="421">
        <f>CI250</f>
        <v>0</v>
      </c>
      <c r="BM250" s="347"/>
      <c r="BN250" s="347"/>
      <c r="BO250" s="317">
        <f>IF(BA250="","",((BA250+BG250)-(BC250+BK250)))</f>
        <v>-6</v>
      </c>
      <c r="BP250" s="317"/>
      <c r="BQ250" s="317"/>
      <c r="BR250" s="317">
        <f>IF(BA250="","",(BA250+BG250))</f>
        <v>1</v>
      </c>
      <c r="BS250" s="317"/>
      <c r="BT250" s="318"/>
      <c r="BU250" s="346">
        <f>IF(CP250="","",RANK(CP250,CP249:CP251,0))</f>
        <v>3</v>
      </c>
      <c r="BV250" s="347"/>
      <c r="BW250" s="348"/>
      <c r="BX250" s="5"/>
      <c r="BY250" s="91" t="s">
        <v>73</v>
      </c>
      <c r="BZ250" s="303" t="str">
        <f>IF(CJ268="","",INDEX($CH268:$CH273,MATCH(CD250,$CJ268:$CJ273,0),1))</f>
        <v>FC.BeVe</v>
      </c>
      <c r="CA250" s="303"/>
      <c r="CB250" s="303"/>
      <c r="CD250" s="172">
        <v>6</v>
      </c>
      <c r="CE250" s="116">
        <v>2</v>
      </c>
      <c r="CF250" s="109">
        <f>IF(BA250="",0,IF(BA250&gt;BC250,3,IF(BA250&lt;BC250,0,IF(BA250=BC250,1))))</f>
        <v>0</v>
      </c>
      <c r="CG250" s="222"/>
      <c r="CH250" s="117">
        <f>IF(BG250="",0,IF(BG250&gt;BK250,3,IF(BG250&lt;BK250,0,IF(BG250=BK250,1))))</f>
        <v>0</v>
      </c>
      <c r="CI250" s="117">
        <f>IF(BA250="","",CF250+CG250+CH250)</f>
        <v>0</v>
      </c>
      <c r="CJ250" s="105"/>
      <c r="CK250" s="156">
        <f>IF(BL250="","",RANK(BL250,BL249:BN251,0))</f>
        <v>3</v>
      </c>
      <c r="CL250" s="108">
        <f>IF(BO250="","",RANK(BO250,BO249:BQ251,0))</f>
        <v>3</v>
      </c>
      <c r="CM250" s="108">
        <f>IF(BR250="","",RANK(BR250,BR249:BT251,0))</f>
        <v>3</v>
      </c>
      <c r="CN250" s="108">
        <f>IF(BL250="","",(BL250*2)+BO250+(BR250*0.1)+(CM250*0.001))</f>
        <v>-5.8970000000000002</v>
      </c>
      <c r="CO250" s="133">
        <f>IF(BJ255&gt;BH255,1,IF(BJ255&lt;BH255,0))+IF(BH259&gt;BJ259,1,IF(BH259&lt;BJ259,0))</f>
        <v>0</v>
      </c>
      <c r="CP250" s="194">
        <f>IF(BL250="","",(BL250*2)+BO250+(BR250*0.1)+(CO250*0.001))</f>
        <v>-5.9</v>
      </c>
    </row>
    <row r="251" spans="2:94" ht="21.75" customHeight="1" thickBot="1" x14ac:dyDescent="0.2">
      <c r="B251" s="68">
        <v>3</v>
      </c>
      <c r="C251" s="365" t="str">
        <f>Y36</f>
        <v>与野鈴谷ＳＳＳ</v>
      </c>
      <c r="D251" s="366"/>
      <c r="E251" s="367"/>
      <c r="F251" s="31">
        <f>P249</f>
        <v>0</v>
      </c>
      <c r="G251" s="31" t="s">
        <v>2</v>
      </c>
      <c r="H251" s="32">
        <f>L249</f>
        <v>3</v>
      </c>
      <c r="I251" s="33">
        <f>P250</f>
        <v>0</v>
      </c>
      <c r="J251" s="31" t="s">
        <v>2</v>
      </c>
      <c r="K251" s="32">
        <f>L250</f>
        <v>2</v>
      </c>
      <c r="L251" s="47"/>
      <c r="M251" s="48"/>
      <c r="N251" s="48"/>
      <c r="O251" s="48"/>
      <c r="P251" s="48"/>
      <c r="Q251" s="368">
        <f>AN251</f>
        <v>0</v>
      </c>
      <c r="R251" s="305"/>
      <c r="S251" s="305"/>
      <c r="T251" s="320">
        <f>IF(F251="","",((F251+I251)-(H251+K251)))</f>
        <v>-5</v>
      </c>
      <c r="U251" s="320"/>
      <c r="V251" s="320"/>
      <c r="W251" s="320">
        <f>IF(F251="","",(F251+I251))</f>
        <v>0</v>
      </c>
      <c r="X251" s="320"/>
      <c r="Y251" s="321"/>
      <c r="Z251" s="304">
        <f>IF(AU251="","",RANK(AU251,AU249:AU251,0))</f>
        <v>3</v>
      </c>
      <c r="AA251" s="305"/>
      <c r="AB251" s="306"/>
      <c r="AC251" s="5"/>
      <c r="AD251" s="92"/>
      <c r="AE251" s="92"/>
      <c r="AF251" s="92"/>
      <c r="AG251" s="92"/>
      <c r="AH251" s="92"/>
      <c r="AI251" s="159"/>
      <c r="AJ251" s="118">
        <v>3</v>
      </c>
      <c r="AK251" s="107">
        <f>IF(F251="",0,IF(F251&gt;H251,3,IF(F251&lt;H251,0,IF(F251=H251,1))))</f>
        <v>0</v>
      </c>
      <c r="AL251" s="119">
        <f>IF(I251="",0,IF(I251&gt;K251,3,IF(I251&lt;K251,0,IF(I251=K251,1))))</f>
        <v>0</v>
      </c>
      <c r="AM251" s="223"/>
      <c r="AN251" s="120">
        <f>IF(F251="","",AK251+AL251+AM251)</f>
        <v>0</v>
      </c>
      <c r="AO251" s="105"/>
      <c r="AP251" s="195">
        <f>IF(Q251="","",RANK(Q251,Q249:S251,0))</f>
        <v>3</v>
      </c>
      <c r="AQ251" s="119">
        <f>IF(T251="","",RANK(T251,T249:V251,0))</f>
        <v>3</v>
      </c>
      <c r="AR251" s="123">
        <f>IF(W251="","",RANK(W251,W249:Y251,0))</f>
        <v>3</v>
      </c>
      <c r="AS251" s="119">
        <f>IF(Q251="","",(Q251*2)+T251+(W251*0.1)+(AR251*0.001))</f>
        <v>-4.9969999999999999</v>
      </c>
      <c r="AT251" s="123">
        <f>IF(O257&gt;M257,1,IF(O257&lt;M257,0))+IF(O259&gt;M259,1,IF(O259&lt;M259,0))</f>
        <v>0</v>
      </c>
      <c r="AU251" s="196">
        <f>IF(Q251="","",(Q251*2)+T251+(W251*0.1)+(AT251*0.001))</f>
        <v>-5</v>
      </c>
      <c r="AW251" s="68">
        <v>3</v>
      </c>
      <c r="AX251" s="365" t="str">
        <f>BT36</f>
        <v>FC Carrera</v>
      </c>
      <c r="AY251" s="366"/>
      <c r="AZ251" s="367"/>
      <c r="BA251" s="31">
        <f>BK249</f>
        <v>1</v>
      </c>
      <c r="BB251" s="31" t="s">
        <v>2</v>
      </c>
      <c r="BC251" s="32">
        <f>BG249</f>
        <v>4</v>
      </c>
      <c r="BD251" s="33">
        <f>BK250</f>
        <v>3</v>
      </c>
      <c r="BE251" s="31" t="s">
        <v>2</v>
      </c>
      <c r="BF251" s="32">
        <f>BG250</f>
        <v>1</v>
      </c>
      <c r="BG251" s="47"/>
      <c r="BH251" s="48"/>
      <c r="BI251" s="48"/>
      <c r="BJ251" s="48"/>
      <c r="BK251" s="48"/>
      <c r="BL251" s="368">
        <f>CI251</f>
        <v>3</v>
      </c>
      <c r="BM251" s="305"/>
      <c r="BN251" s="305"/>
      <c r="BO251" s="320">
        <f>IF(BA251="","",((BA251+BD251)-(BC251+BF251)))</f>
        <v>-1</v>
      </c>
      <c r="BP251" s="320"/>
      <c r="BQ251" s="320"/>
      <c r="BR251" s="320">
        <f>IF(BA251="","",(BA251+BD251))</f>
        <v>4</v>
      </c>
      <c r="BS251" s="320"/>
      <c r="BT251" s="321"/>
      <c r="BU251" s="304">
        <f>IF(CP251="","",RANK(CP251,CP249:CP251,0))</f>
        <v>2</v>
      </c>
      <c r="BV251" s="305"/>
      <c r="BW251" s="306"/>
      <c r="BX251" s="5"/>
      <c r="BY251" s="92"/>
      <c r="BZ251" s="92"/>
      <c r="CA251" s="92"/>
      <c r="CB251" s="5"/>
      <c r="CD251" s="159"/>
      <c r="CE251" s="118">
        <v>3</v>
      </c>
      <c r="CF251" s="107">
        <f>IF(BA251="",0,IF(BA251&gt;BC251,3,IF(BA251&lt;BC251,0,IF(BA251=BC251,1))))</f>
        <v>0</v>
      </c>
      <c r="CG251" s="119">
        <f>IF(BD251="",0,IF(BD251&gt;BF251,3,IF(BD251&lt;BF251,0,IF(BD251=BF251,1))))</f>
        <v>3</v>
      </c>
      <c r="CH251" s="223"/>
      <c r="CI251" s="120">
        <f>IF(BA251="","",CF251+CG251+CH251)</f>
        <v>3</v>
      </c>
      <c r="CJ251" s="105"/>
      <c r="CK251" s="195">
        <f>IF(BL251="","",RANK(BL251,BL249:BN251,0))</f>
        <v>2</v>
      </c>
      <c r="CL251" s="119">
        <f>IF(BO251="","",RANK(BO251,BO249:BQ251,0))</f>
        <v>2</v>
      </c>
      <c r="CM251" s="119">
        <f>IF(BR251="","",RANK(BR251,BR249:BT251,0))</f>
        <v>2</v>
      </c>
      <c r="CN251" s="119">
        <f>IF(BL251="","",(BL251*2)+BO251+(BR251*0.1)+(CM251*0.001))</f>
        <v>5.4020000000000001</v>
      </c>
      <c r="CO251" s="123">
        <f>IF(BJ257&gt;BH257,1,IF(BJ257&lt;BH257,0))+IF(BJ259&gt;BH259,1,IF(BJ259&lt;BH259,0))</f>
        <v>0</v>
      </c>
      <c r="CP251" s="196">
        <f>IF(BL251="","",(BL251*2)+BO251+(BR251*0.1)+(CO251*0.001))</f>
        <v>5.4</v>
      </c>
    </row>
    <row r="252" spans="2:94" ht="21.75" customHeight="1" thickBot="1" x14ac:dyDescent="0.2">
      <c r="C252" s="7"/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  <c r="AA252" s="7"/>
      <c r="AB252" s="7"/>
      <c r="AD252" s="2"/>
      <c r="AE252" s="2"/>
      <c r="AF252" s="2"/>
      <c r="AG252" s="2"/>
      <c r="AH252" s="92"/>
      <c r="AI252" s="159"/>
      <c r="AJ252" s="160"/>
      <c r="AK252" s="160"/>
      <c r="AL252" s="160"/>
      <c r="AM252" s="160"/>
      <c r="AN252" s="160"/>
      <c r="AO252" s="160"/>
      <c r="AP252" s="125"/>
      <c r="AQ252" s="160"/>
      <c r="AR252" s="160"/>
      <c r="AS252" s="160"/>
      <c r="AT252" s="160"/>
      <c r="AU252" s="198"/>
      <c r="AX252" s="7"/>
      <c r="AY252" s="7"/>
      <c r="AZ252" s="7"/>
      <c r="BA252" s="7"/>
      <c r="BB252" s="7"/>
      <c r="BC252" s="7"/>
      <c r="BD252" s="7"/>
      <c r="BE252" s="7"/>
      <c r="BF252" s="7"/>
      <c r="BG252" s="7"/>
      <c r="BH252" s="7"/>
      <c r="BI252" s="7"/>
      <c r="BJ252" s="7"/>
      <c r="BK252" s="7"/>
      <c r="BL252" s="7"/>
      <c r="BM252" s="7"/>
      <c r="BN252" s="7"/>
      <c r="BO252" s="7"/>
      <c r="BP252" s="7"/>
      <c r="BQ252" s="7"/>
      <c r="BR252" s="7"/>
      <c r="BS252" s="7"/>
      <c r="BT252" s="7"/>
      <c r="BU252" s="7"/>
      <c r="BV252" s="7"/>
      <c r="BW252" s="7"/>
      <c r="BY252" s="2"/>
      <c r="BZ252" s="2"/>
      <c r="CA252" s="2"/>
      <c r="CD252" s="159"/>
      <c r="CE252" s="160"/>
      <c r="CF252" s="160"/>
      <c r="CG252" s="160"/>
      <c r="CH252" s="160"/>
      <c r="CI252" s="160"/>
      <c r="CJ252" s="160"/>
      <c r="CK252" s="125"/>
      <c r="CL252" s="160"/>
      <c r="CM252" s="160"/>
      <c r="CN252" s="160"/>
      <c r="CO252" s="160"/>
      <c r="CP252" s="198"/>
    </row>
    <row r="253" spans="2:94" ht="21.75" customHeight="1" thickBot="1" x14ac:dyDescent="0.2">
      <c r="C253" s="16" t="s">
        <v>12</v>
      </c>
      <c r="D253" s="350" t="s">
        <v>13</v>
      </c>
      <c r="E253" s="350"/>
      <c r="F253" s="350"/>
      <c r="G253" s="350"/>
      <c r="H253" s="350"/>
      <c r="I253" s="350" t="s">
        <v>14</v>
      </c>
      <c r="J253" s="350"/>
      <c r="K253" s="350"/>
      <c r="L253" s="350" t="s">
        <v>15</v>
      </c>
      <c r="M253" s="350"/>
      <c r="N253" s="350"/>
      <c r="O253" s="350"/>
      <c r="P253" s="350"/>
      <c r="Q253" s="350" t="s">
        <v>14</v>
      </c>
      <c r="R253" s="350"/>
      <c r="S253" s="363"/>
      <c r="U253" s="349" t="s">
        <v>45</v>
      </c>
      <c r="V253" s="350"/>
      <c r="W253" s="350"/>
      <c r="X253" s="350" t="s">
        <v>46</v>
      </c>
      <c r="Y253" s="350"/>
      <c r="Z253" s="350"/>
      <c r="AA253" s="350" t="s">
        <v>46</v>
      </c>
      <c r="AB253" s="350"/>
      <c r="AC253" s="431"/>
      <c r="AD253" s="426"/>
      <c r="AE253" s="427"/>
      <c r="AF253" s="428"/>
      <c r="AG253" s="6"/>
      <c r="AH253" s="8"/>
      <c r="AI253" s="173"/>
      <c r="AJ253" s="199"/>
      <c r="AK253" s="200"/>
      <c r="AL253" s="200"/>
      <c r="AM253" s="200"/>
      <c r="AN253" s="201"/>
      <c r="AO253" s="105"/>
      <c r="AP253" s="202"/>
      <c r="AQ253" s="200"/>
      <c r="AR253" s="200"/>
      <c r="AS253" s="200"/>
      <c r="AT253" s="201"/>
      <c r="AU253" s="184"/>
      <c r="AX253" s="16" t="s">
        <v>12</v>
      </c>
      <c r="AY253" s="350" t="s">
        <v>13</v>
      </c>
      <c r="AZ253" s="350"/>
      <c r="BA253" s="350"/>
      <c r="BB253" s="350"/>
      <c r="BC253" s="350"/>
      <c r="BD253" s="350" t="s">
        <v>14</v>
      </c>
      <c r="BE253" s="350"/>
      <c r="BF253" s="350"/>
      <c r="BG253" s="350" t="s">
        <v>15</v>
      </c>
      <c r="BH253" s="350"/>
      <c r="BI253" s="350"/>
      <c r="BJ253" s="350"/>
      <c r="BK253" s="350"/>
      <c r="BL253" s="350" t="s">
        <v>14</v>
      </c>
      <c r="BM253" s="350"/>
      <c r="BN253" s="363"/>
      <c r="BP253" s="349" t="s">
        <v>45</v>
      </c>
      <c r="BQ253" s="350"/>
      <c r="BR253" s="350"/>
      <c r="BS253" s="350" t="s">
        <v>46</v>
      </c>
      <c r="BT253" s="350"/>
      <c r="BU253" s="350"/>
      <c r="BV253" s="350" t="s">
        <v>46</v>
      </c>
      <c r="BW253" s="350"/>
      <c r="BX253" s="431"/>
      <c r="BY253" s="426"/>
      <c r="BZ253" s="427"/>
      <c r="CA253" s="428"/>
      <c r="CD253" s="173"/>
      <c r="CE253" s="199"/>
      <c r="CF253" s="200"/>
      <c r="CG253" s="200"/>
      <c r="CH253" s="200"/>
      <c r="CI253" s="201"/>
      <c r="CJ253" s="105"/>
      <c r="CK253" s="202"/>
      <c r="CL253" s="200"/>
      <c r="CM253" s="200"/>
      <c r="CN253" s="200"/>
      <c r="CO253" s="201"/>
      <c r="CP253" s="184"/>
    </row>
    <row r="254" spans="2:94" ht="21.75" customHeight="1" x14ac:dyDescent="0.15">
      <c r="C254" s="11" t="s">
        <v>4</v>
      </c>
      <c r="D254" s="398">
        <v>0.375</v>
      </c>
      <c r="E254" s="399"/>
      <c r="F254" s="17" t="s">
        <v>3</v>
      </c>
      <c r="G254" s="400">
        <v>0.39930555555555558</v>
      </c>
      <c r="H254" s="398"/>
      <c r="I254" s="432" t="str">
        <f>C244</f>
        <v>栃木ＵＶＡ</v>
      </c>
      <c r="J254" s="432"/>
      <c r="K254" s="432"/>
      <c r="L254" s="264">
        <v>3</v>
      </c>
      <c r="M254" s="245"/>
      <c r="N254" s="38" t="str">
        <f>IF(AS244="","-",IF(AS244=AS245,"PK","-"))</f>
        <v>-</v>
      </c>
      <c r="O254" s="248"/>
      <c r="P254" s="267">
        <v>0</v>
      </c>
      <c r="Q254" s="432" t="str">
        <f>C245</f>
        <v>大子ＳＳＳ</v>
      </c>
      <c r="R254" s="432"/>
      <c r="S254" s="433"/>
      <c r="U254" s="364" t="str">
        <f>C249</f>
        <v>Ｋ.Ｍ.Ｕ.21</v>
      </c>
      <c r="V254" s="307"/>
      <c r="W254" s="307"/>
      <c r="X254" s="307" t="str">
        <f>C250</f>
        <v>下館小あしかび</v>
      </c>
      <c r="Y254" s="307"/>
      <c r="Z254" s="307"/>
      <c r="AA254" s="307" t="str">
        <f>C251</f>
        <v>与野鈴谷ＳＳＳ</v>
      </c>
      <c r="AB254" s="307"/>
      <c r="AC254" s="308"/>
      <c r="AD254" s="301"/>
      <c r="AE254" s="302"/>
      <c r="AF254" s="302"/>
      <c r="AG254" s="6"/>
      <c r="AH254" s="8"/>
      <c r="AI254" s="173"/>
      <c r="AJ254" s="105"/>
      <c r="AK254" s="105"/>
      <c r="AL254" s="104" t="s">
        <v>111</v>
      </c>
      <c r="AM254" s="105"/>
      <c r="AN254" s="105"/>
      <c r="AO254" s="105"/>
      <c r="AP254" s="125"/>
      <c r="AQ254" s="104" t="s">
        <v>112</v>
      </c>
      <c r="AR254" s="105"/>
      <c r="AS254" s="105"/>
      <c r="AT254" s="105"/>
      <c r="AU254" s="155"/>
      <c r="AX254" s="11" t="s">
        <v>4</v>
      </c>
      <c r="AY254" s="398">
        <v>0.375</v>
      </c>
      <c r="AZ254" s="399"/>
      <c r="BA254" s="17" t="s">
        <v>3</v>
      </c>
      <c r="BB254" s="400">
        <v>0.39930555555555558</v>
      </c>
      <c r="BC254" s="398"/>
      <c r="BD254" s="432" t="str">
        <f>AX244</f>
        <v>真岡選抜ＷＥＳＴ</v>
      </c>
      <c r="BE254" s="432"/>
      <c r="BF254" s="432"/>
      <c r="BG254" s="281">
        <v>1</v>
      </c>
      <c r="BH254" s="282"/>
      <c r="BI254" s="38" t="str">
        <f>IF(CN244="","-",IF(CN244=CN245,"PK","-"))</f>
        <v>-</v>
      </c>
      <c r="BJ254" s="38"/>
      <c r="BK254" s="277">
        <v>0</v>
      </c>
      <c r="BL254" s="432" t="str">
        <f>AX245</f>
        <v>岩瀬 ＦＣ</v>
      </c>
      <c r="BM254" s="432"/>
      <c r="BN254" s="433"/>
      <c r="BP254" s="364" t="str">
        <f>AX249</f>
        <v>卯の花SC</v>
      </c>
      <c r="BQ254" s="307"/>
      <c r="BR254" s="307"/>
      <c r="BS254" s="307" t="str">
        <f>AX250</f>
        <v>FC.BeVe</v>
      </c>
      <c r="BT254" s="307"/>
      <c r="BU254" s="307"/>
      <c r="BV254" s="307" t="str">
        <f>AX251</f>
        <v>FC Carrera</v>
      </c>
      <c r="BW254" s="307"/>
      <c r="BX254" s="308"/>
      <c r="BY254" s="301"/>
      <c r="BZ254" s="302"/>
      <c r="CA254" s="302"/>
      <c r="CD254" s="173"/>
      <c r="CE254" s="105"/>
      <c r="CF254" s="105"/>
      <c r="CG254" s="104" t="s">
        <v>111</v>
      </c>
      <c r="CH254" s="105"/>
      <c r="CI254" s="105"/>
      <c r="CJ254" s="105"/>
      <c r="CK254" s="125"/>
      <c r="CL254" s="104" t="s">
        <v>112</v>
      </c>
      <c r="CM254" s="105"/>
      <c r="CN254" s="105"/>
      <c r="CO254" s="105"/>
      <c r="CP254" s="155"/>
    </row>
    <row r="255" spans="2:94" ht="21.75" customHeight="1" x14ac:dyDescent="0.15">
      <c r="C255" s="12" t="s">
        <v>5</v>
      </c>
      <c r="D255" s="294">
        <v>0.40277777777777773</v>
      </c>
      <c r="E255" s="369"/>
      <c r="F255" s="9" t="s">
        <v>3</v>
      </c>
      <c r="G255" s="293">
        <v>0.42708333333333331</v>
      </c>
      <c r="H255" s="294"/>
      <c r="I255" s="296" t="str">
        <f>C249</f>
        <v>Ｋ.Ｍ.Ｕ.21</v>
      </c>
      <c r="J255" s="296"/>
      <c r="K255" s="296"/>
      <c r="L255" s="265">
        <v>4</v>
      </c>
      <c r="M255" s="246"/>
      <c r="N255" s="24" t="str">
        <f>IF(AS249="","-",IF(AS249=AS250,"PK","-"))</f>
        <v>-</v>
      </c>
      <c r="O255" s="249"/>
      <c r="P255" s="268">
        <v>0</v>
      </c>
      <c r="Q255" s="296" t="str">
        <f>C250</f>
        <v>下館小あしかび</v>
      </c>
      <c r="R255" s="296"/>
      <c r="S255" s="395"/>
      <c r="U255" s="377" t="str">
        <f>C244</f>
        <v>栃木ＵＶＡ</v>
      </c>
      <c r="V255" s="296"/>
      <c r="W255" s="296"/>
      <c r="X255" s="296" t="str">
        <f>C245</f>
        <v>大子ＳＳＳ</v>
      </c>
      <c r="Y255" s="296"/>
      <c r="Z255" s="296"/>
      <c r="AA255" s="296" t="str">
        <f>C246</f>
        <v>FC Carrera</v>
      </c>
      <c r="AB255" s="296"/>
      <c r="AC255" s="297"/>
      <c r="AD255" s="301"/>
      <c r="AE255" s="302"/>
      <c r="AF255" s="302"/>
      <c r="AG255" s="6"/>
      <c r="AH255" s="8"/>
      <c r="AI255" s="173"/>
      <c r="AJ255" s="105"/>
      <c r="AK255" s="105"/>
      <c r="AL255" s="105"/>
      <c r="AM255" s="105"/>
      <c r="AN255" s="105"/>
      <c r="AO255" s="105"/>
      <c r="AP255" s="125"/>
      <c r="AQ255" s="105"/>
      <c r="AR255" s="105"/>
      <c r="AS255" s="105"/>
      <c r="AT255" s="105"/>
      <c r="AU255" s="155"/>
      <c r="AX255" s="12" t="s">
        <v>5</v>
      </c>
      <c r="AY255" s="294">
        <v>0.40277777777777773</v>
      </c>
      <c r="AZ255" s="369"/>
      <c r="BA255" s="9" t="s">
        <v>3</v>
      </c>
      <c r="BB255" s="293">
        <v>0.42708333333333331</v>
      </c>
      <c r="BC255" s="294"/>
      <c r="BD255" s="296" t="str">
        <f>AX249</f>
        <v>卯の花SC</v>
      </c>
      <c r="BE255" s="296"/>
      <c r="BF255" s="296"/>
      <c r="BG255" s="283">
        <v>4</v>
      </c>
      <c r="BH255" s="284"/>
      <c r="BI255" s="24" t="str">
        <f>IF(CN249="","-",IF(CN249=CN250,"PK","-"))</f>
        <v>-</v>
      </c>
      <c r="BJ255" s="24"/>
      <c r="BK255" s="278">
        <v>0</v>
      </c>
      <c r="BL255" s="296" t="str">
        <f>AX250</f>
        <v>FC.BeVe</v>
      </c>
      <c r="BM255" s="296"/>
      <c r="BN255" s="395"/>
      <c r="BP255" s="377" t="str">
        <f>AX244</f>
        <v>真岡選抜ＷＥＳＴ</v>
      </c>
      <c r="BQ255" s="296"/>
      <c r="BR255" s="296"/>
      <c r="BS255" s="296" t="str">
        <f>AX245</f>
        <v>岩瀬 ＦＣ</v>
      </c>
      <c r="BT255" s="296"/>
      <c r="BU255" s="296"/>
      <c r="BV255" s="296" t="str">
        <f>AX246</f>
        <v>FC原一</v>
      </c>
      <c r="BW255" s="296"/>
      <c r="BX255" s="297"/>
      <c r="BY255" s="301"/>
      <c r="BZ255" s="302"/>
      <c r="CA255" s="302"/>
      <c r="CD255" s="173"/>
      <c r="CE255" s="105"/>
      <c r="CF255" s="105"/>
      <c r="CG255" s="105"/>
      <c r="CH255" s="105"/>
      <c r="CI255" s="105"/>
      <c r="CJ255" s="105"/>
      <c r="CK255" s="125"/>
      <c r="CL255" s="105"/>
      <c r="CM255" s="105"/>
      <c r="CN255" s="105"/>
      <c r="CO255" s="105"/>
      <c r="CP255" s="155"/>
    </row>
    <row r="256" spans="2:94" ht="21.75" customHeight="1" x14ac:dyDescent="0.15">
      <c r="C256" s="12" t="s">
        <v>6</v>
      </c>
      <c r="D256" s="294">
        <v>0.43055555555555503</v>
      </c>
      <c r="E256" s="369"/>
      <c r="F256" s="9" t="s">
        <v>3</v>
      </c>
      <c r="G256" s="293">
        <v>0.45486111111111099</v>
      </c>
      <c r="H256" s="294"/>
      <c r="I256" s="296" t="str">
        <f>C244</f>
        <v>栃木ＵＶＡ</v>
      </c>
      <c r="J256" s="296"/>
      <c r="K256" s="296"/>
      <c r="L256" s="265">
        <v>7</v>
      </c>
      <c r="M256" s="246"/>
      <c r="N256" s="24" t="str">
        <f>IF(AS244="","-",IF(AS244=AS246,"PK","-"))</f>
        <v>-</v>
      </c>
      <c r="O256" s="249"/>
      <c r="P256" s="268">
        <v>0</v>
      </c>
      <c r="Q256" s="296" t="str">
        <f>C246</f>
        <v>FC Carrera</v>
      </c>
      <c r="R256" s="296"/>
      <c r="S256" s="395"/>
      <c r="U256" s="377" t="str">
        <f>C251</f>
        <v>与野鈴谷ＳＳＳ</v>
      </c>
      <c r="V256" s="296"/>
      <c r="W256" s="296"/>
      <c r="X256" s="296" t="str">
        <f>C249</f>
        <v>Ｋ.Ｍ.Ｕ.21</v>
      </c>
      <c r="Y256" s="296"/>
      <c r="Z256" s="296"/>
      <c r="AA256" s="296" t="str">
        <f>C250</f>
        <v>下館小あしかび</v>
      </c>
      <c r="AB256" s="296"/>
      <c r="AC256" s="297"/>
      <c r="AD256" s="301"/>
      <c r="AE256" s="302"/>
      <c r="AF256" s="302"/>
      <c r="AG256" s="6"/>
      <c r="AH256" s="8"/>
      <c r="AI256" s="173"/>
      <c r="AJ256" s="105"/>
      <c r="AK256" s="105"/>
      <c r="AL256" s="105"/>
      <c r="AM256" s="105"/>
      <c r="AN256" s="105"/>
      <c r="AO256" s="105"/>
      <c r="AP256" s="125"/>
      <c r="AQ256" s="105"/>
      <c r="AR256" s="105"/>
      <c r="AS256" s="105"/>
      <c r="AT256" s="105"/>
      <c r="AU256" s="155"/>
      <c r="AX256" s="12" t="s">
        <v>6</v>
      </c>
      <c r="AY256" s="294">
        <v>0.43055555555555503</v>
      </c>
      <c r="AZ256" s="369"/>
      <c r="BA256" s="9" t="s">
        <v>3</v>
      </c>
      <c r="BB256" s="293">
        <v>0.45486111111111099</v>
      </c>
      <c r="BC256" s="294"/>
      <c r="BD256" s="296" t="str">
        <f>AX244</f>
        <v>真岡選抜ＷＥＳＴ</v>
      </c>
      <c r="BE256" s="296"/>
      <c r="BF256" s="296"/>
      <c r="BG256" s="283">
        <v>1</v>
      </c>
      <c r="BH256" s="284"/>
      <c r="BI256" s="24" t="str">
        <f>IF(CN244="","-",IF(CN244=CN246,"PK","-"))</f>
        <v>-</v>
      </c>
      <c r="BJ256" s="24"/>
      <c r="BK256" s="278">
        <v>2</v>
      </c>
      <c r="BL256" s="296" t="str">
        <f>AX246</f>
        <v>FC原一</v>
      </c>
      <c r="BM256" s="296"/>
      <c r="BN256" s="395"/>
      <c r="BP256" s="377" t="str">
        <f>AX251</f>
        <v>FC Carrera</v>
      </c>
      <c r="BQ256" s="296"/>
      <c r="BR256" s="296"/>
      <c r="BS256" s="296" t="str">
        <f>AX249</f>
        <v>卯の花SC</v>
      </c>
      <c r="BT256" s="296"/>
      <c r="BU256" s="296"/>
      <c r="BV256" s="296" t="str">
        <f>AX250</f>
        <v>FC.BeVe</v>
      </c>
      <c r="BW256" s="296"/>
      <c r="BX256" s="297"/>
      <c r="BY256" s="301"/>
      <c r="BZ256" s="302"/>
      <c r="CA256" s="302"/>
      <c r="CD256" s="173"/>
      <c r="CE256" s="105"/>
      <c r="CF256" s="105"/>
      <c r="CG256" s="105"/>
      <c r="CH256" s="105"/>
      <c r="CI256" s="105"/>
      <c r="CJ256" s="105"/>
      <c r="CK256" s="125"/>
      <c r="CL256" s="105"/>
      <c r="CM256" s="105"/>
      <c r="CN256" s="105"/>
      <c r="CO256" s="105"/>
      <c r="CP256" s="155"/>
    </row>
    <row r="257" spans="3:94" ht="21.75" customHeight="1" x14ac:dyDescent="0.15">
      <c r="C257" s="12" t="s">
        <v>7</v>
      </c>
      <c r="D257" s="294">
        <v>0.45833333333333298</v>
      </c>
      <c r="E257" s="369"/>
      <c r="F257" s="9" t="s">
        <v>3</v>
      </c>
      <c r="G257" s="293">
        <v>0.48263888888888901</v>
      </c>
      <c r="H257" s="294"/>
      <c r="I257" s="296" t="str">
        <f>C249</f>
        <v>Ｋ.Ｍ.Ｕ.21</v>
      </c>
      <c r="J257" s="296"/>
      <c r="K257" s="296"/>
      <c r="L257" s="265">
        <v>3</v>
      </c>
      <c r="M257" s="246"/>
      <c r="N257" s="24" t="str">
        <f>IF(AS249="","-",IF(AS249=AS251,"PK","-"))</f>
        <v>-</v>
      </c>
      <c r="O257" s="249"/>
      <c r="P257" s="268">
        <v>0</v>
      </c>
      <c r="Q257" s="296" t="str">
        <f>C251</f>
        <v>与野鈴谷ＳＳＳ</v>
      </c>
      <c r="R257" s="296"/>
      <c r="S257" s="395"/>
      <c r="U257" s="377" t="str">
        <f>C246</f>
        <v>FC Carrera</v>
      </c>
      <c r="V257" s="296"/>
      <c r="W257" s="296"/>
      <c r="X257" s="296" t="str">
        <f>C244</f>
        <v>栃木ＵＶＡ</v>
      </c>
      <c r="Y257" s="296"/>
      <c r="Z257" s="296"/>
      <c r="AA257" s="296" t="str">
        <f>C245</f>
        <v>大子ＳＳＳ</v>
      </c>
      <c r="AB257" s="296"/>
      <c r="AC257" s="297"/>
      <c r="AD257" s="301"/>
      <c r="AE257" s="302"/>
      <c r="AF257" s="302"/>
      <c r="AG257" s="6"/>
      <c r="AH257" s="8"/>
      <c r="AI257" s="173"/>
      <c r="AJ257" s="105"/>
      <c r="AK257" s="105"/>
      <c r="AL257" s="105"/>
      <c r="AM257" s="105"/>
      <c r="AN257" s="105"/>
      <c r="AO257" s="105"/>
      <c r="AP257" s="125"/>
      <c r="AQ257" s="105"/>
      <c r="AR257" s="105"/>
      <c r="AS257" s="105"/>
      <c r="AT257" s="105"/>
      <c r="AU257" s="155"/>
      <c r="AX257" s="12" t="s">
        <v>7</v>
      </c>
      <c r="AY257" s="294">
        <v>0.45833333333333298</v>
      </c>
      <c r="AZ257" s="369"/>
      <c r="BA257" s="9" t="s">
        <v>3</v>
      </c>
      <c r="BB257" s="293">
        <v>0.48263888888888901</v>
      </c>
      <c r="BC257" s="294"/>
      <c r="BD257" s="296" t="str">
        <f>AX249</f>
        <v>卯の花SC</v>
      </c>
      <c r="BE257" s="296"/>
      <c r="BF257" s="296"/>
      <c r="BG257" s="283">
        <v>4</v>
      </c>
      <c r="BH257" s="284"/>
      <c r="BI257" s="24" t="str">
        <f>IF(CN249="","-",IF(CN249=CN251,"PK","-"))</f>
        <v>-</v>
      </c>
      <c r="BJ257" s="24"/>
      <c r="BK257" s="278">
        <v>1</v>
      </c>
      <c r="BL257" s="296" t="str">
        <f>AX251</f>
        <v>FC Carrera</v>
      </c>
      <c r="BM257" s="296"/>
      <c r="BN257" s="395"/>
      <c r="BP257" s="377" t="str">
        <f>AX246</f>
        <v>FC原一</v>
      </c>
      <c r="BQ257" s="296"/>
      <c r="BR257" s="296"/>
      <c r="BS257" s="296" t="str">
        <f>AX244</f>
        <v>真岡選抜ＷＥＳＴ</v>
      </c>
      <c r="BT257" s="296"/>
      <c r="BU257" s="296"/>
      <c r="BV257" s="296" t="str">
        <f>AX245</f>
        <v>岩瀬 ＦＣ</v>
      </c>
      <c r="BW257" s="296"/>
      <c r="BX257" s="297"/>
      <c r="BY257" s="301"/>
      <c r="BZ257" s="302"/>
      <c r="CA257" s="302"/>
      <c r="CD257" s="173"/>
      <c r="CE257" s="105"/>
      <c r="CF257" s="105"/>
      <c r="CG257" s="105"/>
      <c r="CH257" s="105"/>
      <c r="CI257" s="105"/>
      <c r="CJ257" s="105"/>
      <c r="CK257" s="125"/>
      <c r="CL257" s="105"/>
      <c r="CM257" s="105"/>
      <c r="CN257" s="105"/>
      <c r="CO257" s="105"/>
      <c r="CP257" s="155"/>
    </row>
    <row r="258" spans="3:94" ht="21.75" customHeight="1" x14ac:dyDescent="0.15">
      <c r="C258" s="12" t="s">
        <v>0</v>
      </c>
      <c r="D258" s="294">
        <v>0.48611111111111099</v>
      </c>
      <c r="E258" s="369"/>
      <c r="F258" s="9" t="s">
        <v>3</v>
      </c>
      <c r="G258" s="293">
        <v>0.51041666666666696</v>
      </c>
      <c r="H258" s="294"/>
      <c r="I258" s="296" t="str">
        <f>C245</f>
        <v>大子ＳＳＳ</v>
      </c>
      <c r="J258" s="296"/>
      <c r="K258" s="296"/>
      <c r="L258" s="265">
        <v>3</v>
      </c>
      <c r="M258" s="246"/>
      <c r="N258" s="24" t="str">
        <f>IF(AS245="","-",IF(AS245=AS246,"PK","-"))</f>
        <v>-</v>
      </c>
      <c r="O258" s="249"/>
      <c r="P258" s="268">
        <v>3</v>
      </c>
      <c r="Q258" s="296" t="str">
        <f>C246</f>
        <v>FC Carrera</v>
      </c>
      <c r="R258" s="296"/>
      <c r="S258" s="395"/>
      <c r="U258" s="377" t="str">
        <f>C250</f>
        <v>下館小あしかび</v>
      </c>
      <c r="V258" s="296"/>
      <c r="W258" s="296"/>
      <c r="X258" s="296" t="str">
        <f>C251</f>
        <v>与野鈴谷ＳＳＳ</v>
      </c>
      <c r="Y258" s="296"/>
      <c r="Z258" s="296"/>
      <c r="AA258" s="296" t="str">
        <f>C249</f>
        <v>Ｋ.Ｍ.Ｕ.21</v>
      </c>
      <c r="AB258" s="296"/>
      <c r="AC258" s="297"/>
      <c r="AD258" s="301"/>
      <c r="AE258" s="302"/>
      <c r="AF258" s="302"/>
      <c r="AG258" s="6"/>
      <c r="AH258" s="8"/>
      <c r="AI258" s="173"/>
      <c r="AJ258" s="105"/>
      <c r="AK258" s="105"/>
      <c r="AL258" s="105"/>
      <c r="AM258" s="105"/>
      <c r="AN258" s="105"/>
      <c r="AO258" s="105"/>
      <c r="AP258" s="125"/>
      <c r="AQ258" s="105"/>
      <c r="AR258" s="105"/>
      <c r="AS258" s="105"/>
      <c r="AT258" s="105"/>
      <c r="AU258" s="155"/>
      <c r="AX258" s="12" t="s">
        <v>0</v>
      </c>
      <c r="AY258" s="294">
        <v>0.48611111111111099</v>
      </c>
      <c r="AZ258" s="369"/>
      <c r="BA258" s="9" t="s">
        <v>3</v>
      </c>
      <c r="BB258" s="293">
        <v>0.51041666666666696</v>
      </c>
      <c r="BC258" s="294"/>
      <c r="BD258" s="296" t="str">
        <f>AX245</f>
        <v>岩瀬 ＦＣ</v>
      </c>
      <c r="BE258" s="296"/>
      <c r="BF258" s="296"/>
      <c r="BG258" s="283">
        <v>0</v>
      </c>
      <c r="BH258" s="284"/>
      <c r="BI258" s="24" t="str">
        <f>IF(CN245="","-",IF(CN245=CN246,"PK","-"))</f>
        <v>-</v>
      </c>
      <c r="BJ258" s="24"/>
      <c r="BK258" s="278">
        <v>2</v>
      </c>
      <c r="BL258" s="296" t="str">
        <f>AX246</f>
        <v>FC原一</v>
      </c>
      <c r="BM258" s="296"/>
      <c r="BN258" s="395"/>
      <c r="BP258" s="377" t="str">
        <f>AX250</f>
        <v>FC.BeVe</v>
      </c>
      <c r="BQ258" s="296"/>
      <c r="BR258" s="296"/>
      <c r="BS258" s="296" t="str">
        <f>AX251</f>
        <v>FC Carrera</v>
      </c>
      <c r="BT258" s="296"/>
      <c r="BU258" s="296"/>
      <c r="BV258" s="296" t="str">
        <f>AX249</f>
        <v>卯の花SC</v>
      </c>
      <c r="BW258" s="296"/>
      <c r="BX258" s="297"/>
      <c r="BY258" s="301"/>
      <c r="BZ258" s="302"/>
      <c r="CA258" s="302"/>
      <c r="CD258" s="173"/>
      <c r="CE258" s="105"/>
      <c r="CF258" s="105"/>
      <c r="CG258" s="105"/>
      <c r="CH258" s="105"/>
      <c r="CI258" s="105"/>
      <c r="CJ258" s="105"/>
      <c r="CK258" s="125"/>
      <c r="CL258" s="105"/>
      <c r="CM258" s="105"/>
      <c r="CN258" s="105"/>
      <c r="CO258" s="105"/>
      <c r="CP258" s="155"/>
    </row>
    <row r="259" spans="3:94" ht="21.75" customHeight="1" thickBot="1" x14ac:dyDescent="0.2">
      <c r="C259" s="13" t="s">
        <v>1</v>
      </c>
      <c r="D259" s="422">
        <v>0.51388888888888895</v>
      </c>
      <c r="E259" s="423"/>
      <c r="F259" s="18" t="s">
        <v>3</v>
      </c>
      <c r="G259" s="424">
        <v>0.53819444444444497</v>
      </c>
      <c r="H259" s="422"/>
      <c r="I259" s="397" t="str">
        <f>C250</f>
        <v>下館小あしかび</v>
      </c>
      <c r="J259" s="397"/>
      <c r="K259" s="397"/>
      <c r="L259" s="266">
        <v>2</v>
      </c>
      <c r="M259" s="247"/>
      <c r="N259" s="26" t="str">
        <f>IF(AS250="","-",IF(AS250=AS251,"PK","-"))</f>
        <v>-</v>
      </c>
      <c r="O259" s="250"/>
      <c r="P259" s="269">
        <v>0</v>
      </c>
      <c r="Q259" s="397" t="str">
        <f>C251</f>
        <v>与野鈴谷ＳＳＳ</v>
      </c>
      <c r="R259" s="397"/>
      <c r="S259" s="410"/>
      <c r="U259" s="396" t="str">
        <f>C245</f>
        <v>大子ＳＳＳ</v>
      </c>
      <c r="V259" s="397"/>
      <c r="W259" s="397"/>
      <c r="X259" s="397" t="str">
        <f>C246</f>
        <v>FC Carrera</v>
      </c>
      <c r="Y259" s="397"/>
      <c r="Z259" s="397"/>
      <c r="AA259" s="397" t="str">
        <f>C244</f>
        <v>栃木ＵＶＡ</v>
      </c>
      <c r="AB259" s="397"/>
      <c r="AC259" s="339"/>
      <c r="AD259" s="301"/>
      <c r="AE259" s="302"/>
      <c r="AF259" s="302"/>
      <c r="AG259" s="6"/>
      <c r="AH259" s="8"/>
      <c r="AI259" s="173"/>
      <c r="AJ259" s="105"/>
      <c r="AK259" s="105"/>
      <c r="AL259" s="105"/>
      <c r="AM259" s="105"/>
      <c r="AN259" s="105"/>
      <c r="AO259" s="105"/>
      <c r="AP259" s="125"/>
      <c r="AQ259" s="105"/>
      <c r="AR259" s="105"/>
      <c r="AS259" s="105"/>
      <c r="AT259" s="105"/>
      <c r="AU259" s="155"/>
      <c r="AX259" s="13" t="s">
        <v>1</v>
      </c>
      <c r="AY259" s="422">
        <v>0.51388888888888895</v>
      </c>
      <c r="AZ259" s="423"/>
      <c r="BA259" s="18" t="s">
        <v>3</v>
      </c>
      <c r="BB259" s="424">
        <v>0.53819444444444497</v>
      </c>
      <c r="BC259" s="422"/>
      <c r="BD259" s="397" t="str">
        <f>AX250</f>
        <v>FC.BeVe</v>
      </c>
      <c r="BE259" s="397"/>
      <c r="BF259" s="397"/>
      <c r="BG259" s="285">
        <v>1</v>
      </c>
      <c r="BH259" s="286"/>
      <c r="BI259" s="26" t="str">
        <f>IF(CN250="","-",IF(CN250=CN251,"PK","-"))</f>
        <v>-</v>
      </c>
      <c r="BJ259" s="26"/>
      <c r="BK259" s="276">
        <v>3</v>
      </c>
      <c r="BL259" s="397" t="str">
        <f>AX251</f>
        <v>FC Carrera</v>
      </c>
      <c r="BM259" s="397"/>
      <c r="BN259" s="410"/>
      <c r="BP259" s="396" t="str">
        <f>AX245</f>
        <v>岩瀬 ＦＣ</v>
      </c>
      <c r="BQ259" s="397"/>
      <c r="BR259" s="397"/>
      <c r="BS259" s="397" t="str">
        <f>AX246</f>
        <v>FC原一</v>
      </c>
      <c r="BT259" s="397"/>
      <c r="BU259" s="397"/>
      <c r="BV259" s="397" t="str">
        <f>AX244</f>
        <v>真岡選抜ＷＥＳＴ</v>
      </c>
      <c r="BW259" s="397"/>
      <c r="BX259" s="339"/>
      <c r="BY259" s="301"/>
      <c r="BZ259" s="302"/>
      <c r="CA259" s="302"/>
      <c r="CD259" s="173"/>
      <c r="CE259" s="105"/>
      <c r="CF259" s="105"/>
      <c r="CG259" s="105"/>
      <c r="CH259" s="105"/>
      <c r="CI259" s="105"/>
      <c r="CJ259" s="105"/>
      <c r="CK259" s="125"/>
      <c r="CL259" s="105"/>
      <c r="CM259" s="105"/>
      <c r="CN259" s="105"/>
      <c r="CO259" s="105"/>
      <c r="CP259" s="155"/>
    </row>
    <row r="260" spans="3:94" ht="21.75" customHeight="1" thickBot="1" x14ac:dyDescent="0.2">
      <c r="C260" s="6"/>
      <c r="D260" s="34"/>
      <c r="E260" s="34"/>
      <c r="F260" s="6"/>
      <c r="G260" s="34"/>
      <c r="H260" s="34"/>
      <c r="I260" s="8"/>
      <c r="J260" s="8"/>
      <c r="K260" s="8"/>
      <c r="L260" s="36"/>
      <c r="M260" s="36"/>
      <c r="N260" s="36"/>
      <c r="O260" s="36"/>
      <c r="P260" s="36"/>
      <c r="Q260" s="8"/>
      <c r="R260" s="8"/>
      <c r="S260" s="8"/>
      <c r="T260" s="1"/>
      <c r="U260" s="8"/>
      <c r="V260" s="8"/>
      <c r="W260" s="8"/>
      <c r="X260" s="8"/>
      <c r="Y260" s="8"/>
      <c r="Z260" s="8"/>
      <c r="AA260" s="8"/>
      <c r="AB260" s="8"/>
      <c r="AC260" s="8"/>
      <c r="AD260" s="6"/>
      <c r="AE260" s="6"/>
      <c r="AF260" s="6"/>
      <c r="AG260" s="6"/>
      <c r="AH260" s="8"/>
      <c r="AI260" s="173"/>
      <c r="AJ260" s="105"/>
      <c r="AK260" s="105"/>
      <c r="AL260" s="105"/>
      <c r="AM260" s="105"/>
      <c r="AN260" s="105"/>
      <c r="AO260" s="105"/>
      <c r="AP260" s="125"/>
      <c r="AQ260" s="105"/>
      <c r="AR260" s="105"/>
      <c r="AS260" s="105"/>
      <c r="AT260" s="105"/>
      <c r="AU260" s="155"/>
      <c r="AX260" s="6"/>
      <c r="AY260" s="34"/>
      <c r="AZ260" s="34"/>
      <c r="BA260" s="6"/>
      <c r="BB260" s="34"/>
      <c r="BC260" s="34"/>
      <c r="BD260" s="8"/>
      <c r="BE260" s="8"/>
      <c r="BF260" s="8"/>
      <c r="BG260" s="36"/>
      <c r="BH260" s="36"/>
      <c r="BI260" s="36"/>
      <c r="BJ260" s="36"/>
      <c r="BK260" s="36"/>
      <c r="BL260" s="8"/>
      <c r="BM260" s="8"/>
      <c r="BN260" s="8"/>
      <c r="BO260" s="1"/>
      <c r="BP260" s="8"/>
      <c r="BQ260" s="8"/>
      <c r="BR260" s="8"/>
      <c r="BS260" s="8"/>
      <c r="BT260" s="8"/>
      <c r="BU260" s="8"/>
      <c r="BV260" s="8"/>
      <c r="BW260" s="8"/>
      <c r="BX260" s="8"/>
      <c r="BY260" s="6"/>
      <c r="BZ260" s="6"/>
      <c r="CA260" s="6"/>
      <c r="CD260" s="173"/>
      <c r="CE260" s="105"/>
      <c r="CF260" s="105"/>
      <c r="CG260" s="105"/>
      <c r="CH260" s="105"/>
      <c r="CI260" s="105"/>
      <c r="CJ260" s="105"/>
      <c r="CK260" s="125"/>
      <c r="CL260" s="105"/>
      <c r="CM260" s="105"/>
      <c r="CN260" s="105"/>
      <c r="CO260" s="105"/>
      <c r="CP260" s="155"/>
    </row>
    <row r="261" spans="3:94" ht="21.75" customHeight="1" x14ac:dyDescent="0.15">
      <c r="C261" s="442" t="s">
        <v>47</v>
      </c>
      <c r="D261" s="442"/>
      <c r="E261" s="442"/>
      <c r="F261" s="450" t="str">
        <f>C249</f>
        <v>Ｋ.Ｍ.Ｕ.21</v>
      </c>
      <c r="G261" s="450"/>
      <c r="H261" s="450"/>
      <c r="I261" s="454" t="s">
        <v>48</v>
      </c>
      <c r="J261" s="454"/>
      <c r="K261" s="454"/>
      <c r="L261" s="454"/>
      <c r="M261" s="454"/>
      <c r="N261" s="454"/>
      <c r="O261" s="454"/>
      <c r="P261" s="454"/>
      <c r="Q261" s="454"/>
      <c r="R261" s="454"/>
      <c r="S261" s="454"/>
      <c r="T261" s="39"/>
      <c r="U261" s="425" t="s">
        <v>49</v>
      </c>
      <c r="V261" s="425"/>
      <c r="W261" s="425"/>
      <c r="X261" s="425"/>
      <c r="Y261" s="425"/>
      <c r="Z261" s="425"/>
      <c r="AA261" s="425"/>
      <c r="AB261" s="425"/>
      <c r="AC261" s="425"/>
      <c r="AD261" s="425"/>
      <c r="AE261" s="425"/>
      <c r="AF261" s="425"/>
      <c r="AG261" s="77"/>
      <c r="AH261" s="39"/>
      <c r="AI261" s="174"/>
      <c r="AJ261" s="203"/>
      <c r="AK261" s="213"/>
      <c r="AL261" s="214" t="s">
        <v>114</v>
      </c>
      <c r="AM261" s="204"/>
      <c r="AN261" s="213"/>
      <c r="AO261" s="214" t="s">
        <v>115</v>
      </c>
      <c r="AP261" s="205"/>
      <c r="AQ261" s="206"/>
      <c r="AR261" s="106"/>
      <c r="AS261" s="106"/>
      <c r="AT261" s="106"/>
      <c r="AU261" s="175"/>
      <c r="AX261" s="442" t="s">
        <v>47</v>
      </c>
      <c r="AY261" s="442"/>
      <c r="AZ261" s="442"/>
      <c r="BA261" s="450" t="str">
        <f>AX249</f>
        <v>卯の花SC</v>
      </c>
      <c r="BB261" s="450"/>
      <c r="BC261" s="450"/>
      <c r="BD261" s="454" t="s">
        <v>48</v>
      </c>
      <c r="BE261" s="454"/>
      <c r="BF261" s="454"/>
      <c r="BG261" s="454"/>
      <c r="BH261" s="454"/>
      <c r="BI261" s="454"/>
      <c r="BJ261" s="454"/>
      <c r="BK261" s="454"/>
      <c r="BL261" s="454"/>
      <c r="BM261" s="454"/>
      <c r="BN261" s="454"/>
      <c r="BO261" s="39"/>
      <c r="BP261" s="425" t="s">
        <v>49</v>
      </c>
      <c r="BQ261" s="425"/>
      <c r="BR261" s="425"/>
      <c r="BS261" s="425"/>
      <c r="BT261" s="425"/>
      <c r="BU261" s="425"/>
      <c r="BV261" s="425"/>
      <c r="BW261" s="425"/>
      <c r="BX261" s="425"/>
      <c r="BY261" s="425"/>
      <c r="BZ261" s="425"/>
      <c r="CA261" s="425"/>
      <c r="CD261" s="174"/>
      <c r="CE261" s="203"/>
      <c r="CF261" s="213"/>
      <c r="CG261" s="214" t="s">
        <v>114</v>
      </c>
      <c r="CH261" s="204"/>
      <c r="CI261" s="213"/>
      <c r="CJ261" s="214" t="s">
        <v>115</v>
      </c>
      <c r="CK261" s="205"/>
      <c r="CL261" s="206"/>
      <c r="CM261" s="106"/>
      <c r="CN261" s="106"/>
      <c r="CO261" s="106"/>
      <c r="CP261" s="175"/>
    </row>
    <row r="262" spans="3:94" ht="21.75" customHeight="1" x14ac:dyDescent="0.15">
      <c r="C262" s="454" t="s">
        <v>50</v>
      </c>
      <c r="D262" s="454"/>
      <c r="E262" s="454"/>
      <c r="F262" s="454"/>
      <c r="G262" s="454"/>
      <c r="H262" s="454"/>
      <c r="I262" s="454"/>
      <c r="J262" s="454"/>
      <c r="K262" s="454"/>
      <c r="L262" s="454"/>
      <c r="M262" s="454"/>
      <c r="N262" s="454"/>
      <c r="O262" s="454"/>
      <c r="P262" s="454"/>
      <c r="Q262" s="454"/>
      <c r="R262" s="454"/>
      <c r="S262" s="454"/>
      <c r="T262" s="39"/>
      <c r="U262" s="39"/>
      <c r="V262" s="39"/>
      <c r="W262" s="39"/>
      <c r="X262" s="39"/>
      <c r="Y262" s="39"/>
      <c r="Z262" s="39"/>
      <c r="AA262" s="39"/>
      <c r="AB262" s="39"/>
      <c r="AC262" s="39"/>
      <c r="AD262" s="39"/>
      <c r="AE262" s="39"/>
      <c r="AF262" s="39"/>
      <c r="AG262" s="39"/>
      <c r="AH262" s="39"/>
      <c r="AI262" s="174"/>
      <c r="AJ262" s="215" t="s">
        <v>113</v>
      </c>
      <c r="AK262" s="216" t="s">
        <v>116</v>
      </c>
      <c r="AL262" s="217" t="s">
        <v>117</v>
      </c>
      <c r="AM262" s="218"/>
      <c r="AN262" s="219"/>
      <c r="AO262" s="217" t="s">
        <v>118</v>
      </c>
      <c r="AP262" s="137"/>
      <c r="AQ262" s="220"/>
      <c r="AR262" s="106"/>
      <c r="AS262" s="106"/>
      <c r="AT262" s="106"/>
      <c r="AU262" s="175"/>
      <c r="AX262" s="454" t="s">
        <v>50</v>
      </c>
      <c r="AY262" s="454"/>
      <c r="AZ262" s="454"/>
      <c r="BA262" s="454"/>
      <c r="BB262" s="454"/>
      <c r="BC262" s="454"/>
      <c r="BD262" s="454"/>
      <c r="BE262" s="454"/>
      <c r="BF262" s="454"/>
      <c r="BG262" s="454"/>
      <c r="BH262" s="454"/>
      <c r="BI262" s="454"/>
      <c r="BJ262" s="454"/>
      <c r="BK262" s="454"/>
      <c r="BL262" s="454"/>
      <c r="BM262" s="454"/>
      <c r="BN262" s="454"/>
      <c r="BO262" s="39"/>
      <c r="BP262" s="39"/>
      <c r="BQ262" s="39"/>
      <c r="BR262" s="39"/>
      <c r="BS262" s="39"/>
      <c r="BT262" s="39"/>
      <c r="BU262" s="39"/>
      <c r="BV262" s="39"/>
      <c r="BW262" s="39"/>
      <c r="BX262" s="39"/>
      <c r="BY262" s="39"/>
      <c r="BZ262" s="39"/>
      <c r="CA262" s="39"/>
      <c r="CD262" s="174"/>
      <c r="CE262" s="215" t="s">
        <v>113</v>
      </c>
      <c r="CF262" s="216" t="s">
        <v>116</v>
      </c>
      <c r="CG262" s="217" t="s">
        <v>117</v>
      </c>
      <c r="CH262" s="218"/>
      <c r="CI262" s="219"/>
      <c r="CJ262" s="217" t="s">
        <v>118</v>
      </c>
      <c r="CK262" s="137"/>
      <c r="CL262" s="220"/>
      <c r="CM262" s="106"/>
      <c r="CN262" s="106"/>
      <c r="CO262" s="106"/>
      <c r="CP262" s="175"/>
    </row>
    <row r="263" spans="3:94" ht="21.75" customHeight="1" x14ac:dyDescent="0.15">
      <c r="C263" s="37"/>
      <c r="D263" s="6" t="s">
        <v>51</v>
      </c>
      <c r="E263" s="362" t="str">
        <f>C249</f>
        <v>Ｋ.Ｍ.Ｕ.21</v>
      </c>
      <c r="F263" s="362"/>
      <c r="G263" s="362"/>
      <c r="H263" s="358" t="s">
        <v>81</v>
      </c>
      <c r="I263" s="359"/>
      <c r="J263" s="359"/>
      <c r="K263" s="359"/>
      <c r="L263" s="359"/>
      <c r="M263" s="359"/>
      <c r="N263" s="359"/>
      <c r="O263" s="359"/>
      <c r="P263" s="359"/>
      <c r="Q263" s="359"/>
      <c r="R263" s="359"/>
      <c r="S263" s="359"/>
      <c r="U263" s="319" t="s">
        <v>82</v>
      </c>
      <c r="V263" s="319"/>
      <c r="W263" s="319"/>
      <c r="X263" s="319"/>
      <c r="Y263" s="362" t="s">
        <v>52</v>
      </c>
      <c r="Z263" s="362"/>
      <c r="AA263" s="362" t="s">
        <v>53</v>
      </c>
      <c r="AB263" s="362"/>
      <c r="AC263" s="362" t="s">
        <v>53</v>
      </c>
      <c r="AD263" s="362"/>
      <c r="AE263" s="362" t="s">
        <v>52</v>
      </c>
      <c r="AF263" s="362"/>
      <c r="AG263" s="76"/>
      <c r="AH263" s="80"/>
      <c r="AI263" s="176"/>
      <c r="AJ263" s="209">
        <f>AJ268</f>
        <v>1</v>
      </c>
      <c r="AK263" s="211">
        <f>IF(AJ263=1,2,IF(AJ263=2,3,IF(AJ263=3,1)))</f>
        <v>2</v>
      </c>
      <c r="AL263" s="135" t="str">
        <f>IF(Z244="","",INDEX(C244:C246,MATCH(AK263,Z244:Z246,0),1))</f>
        <v>大子ＳＳＳ</v>
      </c>
      <c r="AM263" s="133"/>
      <c r="AN263" s="109"/>
      <c r="AO263" s="135" t="str">
        <f>IF(Z249="","",INDEX(C249:C251,MATCH(AK263,Z249:Z251,0),1))</f>
        <v>下館小あしかび</v>
      </c>
      <c r="AP263" s="139"/>
      <c r="AQ263" s="134"/>
      <c r="AR263" s="177"/>
      <c r="AS263" s="177"/>
      <c r="AT263" s="177"/>
      <c r="AU263" s="179"/>
      <c r="AX263" s="37"/>
      <c r="AY263" s="6" t="s">
        <v>51</v>
      </c>
      <c r="AZ263" s="362" t="str">
        <f>AX249</f>
        <v>卯の花SC</v>
      </c>
      <c r="BA263" s="362"/>
      <c r="BB263" s="362"/>
      <c r="BC263" s="358" t="s">
        <v>81</v>
      </c>
      <c r="BD263" s="359"/>
      <c r="BE263" s="359"/>
      <c r="BF263" s="359"/>
      <c r="BG263" s="359"/>
      <c r="BH263" s="359"/>
      <c r="BI263" s="359"/>
      <c r="BJ263" s="359"/>
      <c r="BK263" s="359"/>
      <c r="BL263" s="359"/>
      <c r="BM263" s="359"/>
      <c r="BN263" s="359"/>
      <c r="BP263" s="319" t="s">
        <v>82</v>
      </c>
      <c r="BQ263" s="319"/>
      <c r="BR263" s="319"/>
      <c r="BS263" s="319"/>
      <c r="BT263" s="362" t="s">
        <v>52</v>
      </c>
      <c r="BU263" s="362"/>
      <c r="BV263" s="362" t="s">
        <v>53</v>
      </c>
      <c r="BW263" s="362"/>
      <c r="BX263" s="362" t="s">
        <v>53</v>
      </c>
      <c r="BY263" s="362"/>
      <c r="BZ263" s="362" t="s">
        <v>52</v>
      </c>
      <c r="CA263" s="362"/>
      <c r="CD263" s="176"/>
      <c r="CE263" s="209">
        <f>CE268</f>
        <v>1</v>
      </c>
      <c r="CF263" s="211">
        <f>IF(CE263=1,2,IF(CE263=2,3,IF(CE263=3,1)))</f>
        <v>2</v>
      </c>
      <c r="CG263" s="135" t="str">
        <f>IF(BU244="","",INDEX(AX244:AX246,MATCH(CF263,BU244:BU246,0),1))</f>
        <v>真岡選抜ＷＥＳＴ</v>
      </c>
      <c r="CH263" s="133"/>
      <c r="CI263" s="109"/>
      <c r="CJ263" s="135" t="str">
        <f>IF(BU249="","",INDEX(AX249:AX251,MATCH(CF263,BU249:BU251,0),1))</f>
        <v>FC Carrera</v>
      </c>
      <c r="CK263" s="139"/>
      <c r="CL263" s="134"/>
      <c r="CM263" s="177"/>
      <c r="CN263" s="177"/>
      <c r="CO263" s="177"/>
      <c r="CP263" s="179"/>
    </row>
    <row r="264" spans="3:94" ht="21.75" customHeight="1" x14ac:dyDescent="0.15">
      <c r="C264" s="37"/>
      <c r="D264" s="37"/>
      <c r="E264" s="362" t="str">
        <f>C249</f>
        <v>Ｋ.Ｍ.Ｕ.21</v>
      </c>
      <c r="F264" s="362"/>
      <c r="G264" s="362"/>
      <c r="H264" s="358" t="s">
        <v>83</v>
      </c>
      <c r="I264" s="359"/>
      <c r="J264" s="359"/>
      <c r="K264" s="359"/>
      <c r="L264" s="359"/>
      <c r="M264" s="359"/>
      <c r="N264" s="359"/>
      <c r="O264" s="359"/>
      <c r="P264" s="359"/>
      <c r="Q264" s="359"/>
      <c r="R264" s="359"/>
      <c r="S264" s="359"/>
      <c r="U264" s="319" t="s">
        <v>84</v>
      </c>
      <c r="V264" s="319"/>
      <c r="W264" s="319"/>
      <c r="X264" s="319"/>
      <c r="Y264" s="362" t="s">
        <v>54</v>
      </c>
      <c r="Z264" s="362"/>
      <c r="AA264" s="362" t="s">
        <v>55</v>
      </c>
      <c r="AB264" s="362"/>
      <c r="AC264" s="362" t="s">
        <v>85</v>
      </c>
      <c r="AD264" s="362"/>
      <c r="AE264" s="362" t="s">
        <v>54</v>
      </c>
      <c r="AF264" s="362"/>
      <c r="AG264" s="76"/>
      <c r="AH264" s="80"/>
      <c r="AI264" s="176"/>
      <c r="AJ264" s="209">
        <f>AJ269</f>
        <v>3</v>
      </c>
      <c r="AK264" s="211">
        <f>IF(AJ264=1,2,IF(AJ264=2,3,IF(AJ264=3,1)))</f>
        <v>1</v>
      </c>
      <c r="AL264" s="135" t="str">
        <f>IF(Z244="","",INDEX(C244:C246,MATCH(AK264,Z244:Z246,0),1))</f>
        <v>栃木ＵＶＡ</v>
      </c>
      <c r="AM264" s="133"/>
      <c r="AN264" s="109"/>
      <c r="AO264" s="135" t="str">
        <f>IF(Z249="","",INDEX(C249:C251,MATCH(AK264,Z249:Z251,0),1))</f>
        <v>Ｋ.Ｍ.Ｕ.21</v>
      </c>
      <c r="AP264" s="139"/>
      <c r="AQ264" s="134"/>
      <c r="AR264" s="177"/>
      <c r="AS264" s="177"/>
      <c r="AT264" s="177"/>
      <c r="AU264" s="179"/>
      <c r="AX264" s="37"/>
      <c r="AY264" s="37"/>
      <c r="AZ264" s="362" t="str">
        <f>AX249</f>
        <v>卯の花SC</v>
      </c>
      <c r="BA264" s="362"/>
      <c r="BB264" s="362"/>
      <c r="BC264" s="358" t="s">
        <v>83</v>
      </c>
      <c r="BD264" s="359"/>
      <c r="BE264" s="359"/>
      <c r="BF264" s="359"/>
      <c r="BG264" s="359"/>
      <c r="BH264" s="359"/>
      <c r="BI264" s="359"/>
      <c r="BJ264" s="359"/>
      <c r="BK264" s="359"/>
      <c r="BL264" s="359"/>
      <c r="BM264" s="359"/>
      <c r="BN264" s="359"/>
      <c r="BP264" s="319" t="s">
        <v>84</v>
      </c>
      <c r="BQ264" s="319"/>
      <c r="BR264" s="319"/>
      <c r="BS264" s="319"/>
      <c r="BT264" s="362" t="s">
        <v>54</v>
      </c>
      <c r="BU264" s="362"/>
      <c r="BV264" s="362" t="s">
        <v>55</v>
      </c>
      <c r="BW264" s="362"/>
      <c r="BX264" s="362" t="s">
        <v>85</v>
      </c>
      <c r="BY264" s="362"/>
      <c r="BZ264" s="362" t="s">
        <v>54</v>
      </c>
      <c r="CA264" s="362"/>
      <c r="CD264" s="176"/>
      <c r="CE264" s="209">
        <f>CE269</f>
        <v>3</v>
      </c>
      <c r="CF264" s="211">
        <f>IF(CE264=1,2,IF(CE264=2,3,IF(CE264=3,1)))</f>
        <v>1</v>
      </c>
      <c r="CG264" s="135" t="str">
        <f>IF(BU244="","",INDEX(AX244:AX246,MATCH(CF264,BU244:BU246,0),1))</f>
        <v>FC原一</v>
      </c>
      <c r="CH264" s="133"/>
      <c r="CI264" s="109"/>
      <c r="CJ264" s="135" t="str">
        <f>IF(BU249="","",INDEX(AX249:AX251,MATCH(CF264,BU249:BU251,0),1))</f>
        <v>卯の花SC</v>
      </c>
      <c r="CK264" s="139"/>
      <c r="CL264" s="134"/>
      <c r="CM264" s="177"/>
      <c r="CN264" s="177"/>
      <c r="CO264" s="177"/>
      <c r="CP264" s="179"/>
    </row>
    <row r="265" spans="3:94" ht="21.75" customHeight="1" thickBot="1" x14ac:dyDescent="0.2">
      <c r="C265" s="37"/>
      <c r="D265" s="37"/>
      <c r="E265" s="362" t="str">
        <f>C249</f>
        <v>Ｋ.Ｍ.Ｕ.21</v>
      </c>
      <c r="F265" s="362"/>
      <c r="G265" s="362"/>
      <c r="H265" s="358" t="s">
        <v>86</v>
      </c>
      <c r="I265" s="359"/>
      <c r="J265" s="359"/>
      <c r="K265" s="359"/>
      <c r="L265" s="359"/>
      <c r="M265" s="359"/>
      <c r="N265" s="359"/>
      <c r="O265" s="359"/>
      <c r="P265" s="359"/>
      <c r="Q265" s="359"/>
      <c r="R265" s="359"/>
      <c r="S265" s="359"/>
      <c r="U265" s="319" t="s">
        <v>87</v>
      </c>
      <c r="V265" s="319"/>
      <c r="W265" s="319"/>
      <c r="X265" s="319"/>
      <c r="Y265" s="362" t="s">
        <v>56</v>
      </c>
      <c r="Z265" s="362"/>
      <c r="AA265" s="362" t="s">
        <v>57</v>
      </c>
      <c r="AB265" s="362"/>
      <c r="AC265" s="362" t="s">
        <v>88</v>
      </c>
      <c r="AD265" s="362"/>
      <c r="AE265" s="362" t="s">
        <v>56</v>
      </c>
      <c r="AF265" s="362"/>
      <c r="AG265" s="76"/>
      <c r="AH265" s="80"/>
      <c r="AI265" s="176"/>
      <c r="AJ265" s="210">
        <f>AJ270</f>
        <v>2</v>
      </c>
      <c r="AK265" s="212">
        <f>IF(AJ265=1,2,IF(AJ265=2,3,IF(AJ265=3,1)))</f>
        <v>3</v>
      </c>
      <c r="AL265" s="208" t="str">
        <f>IF(Z244="","",INDEX(C244:C246,MATCH(AK265,Z244:Z246,0),1))</f>
        <v>FC Carrera</v>
      </c>
      <c r="AM265" s="123"/>
      <c r="AN265" s="107"/>
      <c r="AO265" s="208" t="str">
        <f>IF(Z249="","",INDEX(C249:C251,MATCH(AK265,Z249:Z251,0),1))</f>
        <v>与野鈴谷ＳＳＳ</v>
      </c>
      <c r="AP265" s="224"/>
      <c r="AQ265" s="180"/>
      <c r="AR265" s="177"/>
      <c r="AS265" s="177"/>
      <c r="AT265" s="177"/>
      <c r="AU265" s="179"/>
      <c r="AX265" s="37"/>
      <c r="AY265" s="37"/>
      <c r="AZ265" s="362" t="str">
        <f>AX249</f>
        <v>卯の花SC</v>
      </c>
      <c r="BA265" s="362"/>
      <c r="BB265" s="362"/>
      <c r="BC265" s="358" t="s">
        <v>86</v>
      </c>
      <c r="BD265" s="359"/>
      <c r="BE265" s="359"/>
      <c r="BF265" s="359"/>
      <c r="BG265" s="359"/>
      <c r="BH265" s="359"/>
      <c r="BI265" s="359"/>
      <c r="BJ265" s="359"/>
      <c r="BK265" s="359"/>
      <c r="BL265" s="359"/>
      <c r="BM265" s="359"/>
      <c r="BN265" s="359"/>
      <c r="BP265" s="319" t="s">
        <v>87</v>
      </c>
      <c r="BQ265" s="319"/>
      <c r="BR265" s="319"/>
      <c r="BS265" s="319"/>
      <c r="BT265" s="362" t="s">
        <v>56</v>
      </c>
      <c r="BU265" s="362"/>
      <c r="BV265" s="362" t="s">
        <v>57</v>
      </c>
      <c r="BW265" s="362"/>
      <c r="BX265" s="362" t="s">
        <v>88</v>
      </c>
      <c r="BY265" s="362"/>
      <c r="BZ265" s="362" t="s">
        <v>56</v>
      </c>
      <c r="CA265" s="362"/>
      <c r="CD265" s="176"/>
      <c r="CE265" s="210">
        <f>CE270</f>
        <v>2</v>
      </c>
      <c r="CF265" s="212">
        <f>IF(CE265=1,2,IF(CE265=2,3,IF(CE265=3,1)))</f>
        <v>3</v>
      </c>
      <c r="CG265" s="208" t="str">
        <f>IF(BU244="","",INDEX(AX244:AX246,MATCH(CF265,BU244:BU246,0),1))</f>
        <v>岩瀬 ＦＣ</v>
      </c>
      <c r="CH265" s="123"/>
      <c r="CI265" s="107"/>
      <c r="CJ265" s="208" t="str">
        <f>IF(BU249="","",INDEX(AX249:AX251,MATCH(CF265,BU249:BU251,0),1))</f>
        <v>FC.BeVe</v>
      </c>
      <c r="CK265" s="224"/>
      <c r="CL265" s="180"/>
      <c r="CM265" s="177"/>
      <c r="CN265" s="177"/>
      <c r="CO265" s="177"/>
      <c r="CP265" s="179"/>
    </row>
    <row r="266" spans="3:94" ht="21.75" customHeight="1" thickBot="1" x14ac:dyDescent="0.2">
      <c r="C266" s="37"/>
      <c r="D266" s="37"/>
      <c r="E266" s="76"/>
      <c r="F266" s="76"/>
      <c r="G266" s="76"/>
      <c r="H266" s="78"/>
      <c r="I266" s="79"/>
      <c r="J266" s="79"/>
      <c r="K266" s="79"/>
      <c r="L266" s="79"/>
      <c r="M266" s="79"/>
      <c r="N266" s="79"/>
      <c r="O266" s="79"/>
      <c r="P266" s="79"/>
      <c r="Q266" s="79"/>
      <c r="R266" s="79"/>
      <c r="S266" s="79"/>
      <c r="U266" s="40"/>
      <c r="V266" s="40"/>
      <c r="W266" s="40"/>
      <c r="X266" s="40"/>
      <c r="Y266" s="76"/>
      <c r="Z266" s="76"/>
      <c r="AA266" s="76"/>
      <c r="AB266" s="76"/>
      <c r="AC266" s="76"/>
      <c r="AD266" s="76"/>
      <c r="AE266" s="76"/>
      <c r="AF266" s="76"/>
      <c r="AG266" s="76"/>
      <c r="AH266" s="80"/>
      <c r="AI266" s="176"/>
      <c r="AJ266" s="177"/>
      <c r="AK266" s="177"/>
      <c r="AL266" s="177"/>
      <c r="AM266" s="125"/>
      <c r="AN266" s="177"/>
      <c r="AO266" s="177"/>
      <c r="AP266" s="178"/>
      <c r="AQ266" s="177"/>
      <c r="AR266" s="177"/>
      <c r="AS266" s="177"/>
      <c r="AT266" s="177"/>
      <c r="AU266" s="179"/>
      <c r="AX266" s="37"/>
      <c r="AY266" s="37"/>
      <c r="AZ266" s="76"/>
      <c r="BA266" s="76"/>
      <c r="BB266" s="76"/>
      <c r="BC266" s="78"/>
      <c r="BD266" s="79"/>
      <c r="BE266" s="79"/>
      <c r="BF266" s="79"/>
      <c r="BG266" s="79"/>
      <c r="BH266" s="79"/>
      <c r="BI266" s="79"/>
      <c r="BJ266" s="79"/>
      <c r="BK266" s="79"/>
      <c r="BL266" s="79"/>
      <c r="BM266" s="79"/>
      <c r="BN266" s="79"/>
      <c r="BP266" s="40"/>
      <c r="BQ266" s="40"/>
      <c r="BR266" s="40"/>
      <c r="BS266" s="40"/>
      <c r="BT266" s="76"/>
      <c r="BU266" s="76"/>
      <c r="BV266" s="76"/>
      <c r="BW266" s="76"/>
      <c r="BX266" s="76"/>
      <c r="BY266" s="76"/>
      <c r="BZ266" s="76"/>
      <c r="CA266" s="76"/>
      <c r="CD266" s="176"/>
      <c r="CE266" s="177"/>
      <c r="CF266" s="177"/>
      <c r="CG266" s="177"/>
      <c r="CH266" s="125"/>
      <c r="CI266" s="177"/>
      <c r="CJ266" s="177"/>
      <c r="CK266" s="178"/>
      <c r="CL266" s="177"/>
      <c r="CM266" s="177"/>
      <c r="CN266" s="177"/>
      <c r="CO266" s="177"/>
      <c r="CP266" s="179"/>
    </row>
    <row r="267" spans="3:94" ht="21.75" customHeight="1" thickBot="1" x14ac:dyDescent="0.2">
      <c r="C267" s="16" t="s">
        <v>12</v>
      </c>
      <c r="D267" s="350" t="s">
        <v>13</v>
      </c>
      <c r="E267" s="350"/>
      <c r="F267" s="350"/>
      <c r="G267" s="350"/>
      <c r="H267" s="350"/>
      <c r="I267" s="375" t="s">
        <v>14</v>
      </c>
      <c r="J267" s="375"/>
      <c r="K267" s="375"/>
      <c r="L267" s="375" t="s">
        <v>15</v>
      </c>
      <c r="M267" s="375"/>
      <c r="N267" s="375"/>
      <c r="O267" s="375"/>
      <c r="P267" s="375"/>
      <c r="Q267" s="375" t="s">
        <v>14</v>
      </c>
      <c r="R267" s="375"/>
      <c r="S267" s="376"/>
      <c r="T267" s="4"/>
      <c r="U267" s="448" t="s">
        <v>45</v>
      </c>
      <c r="V267" s="375"/>
      <c r="W267" s="375"/>
      <c r="X267" s="375" t="s">
        <v>46</v>
      </c>
      <c r="Y267" s="375"/>
      <c r="Z267" s="375"/>
      <c r="AA267" s="375" t="s">
        <v>46</v>
      </c>
      <c r="AB267" s="375"/>
      <c r="AC267" s="435"/>
      <c r="AD267" s="426"/>
      <c r="AE267" s="427"/>
      <c r="AF267" s="428"/>
      <c r="AG267" s="8"/>
      <c r="AH267" s="8"/>
      <c r="AI267" s="173"/>
      <c r="AJ267" s="150" t="s">
        <v>98</v>
      </c>
      <c r="AK267" s="130" t="s">
        <v>99</v>
      </c>
      <c r="AL267" s="151"/>
      <c r="AM267" s="152" t="s">
        <v>100</v>
      </c>
      <c r="AN267" s="131"/>
      <c r="AO267" s="131"/>
      <c r="AP267" s="153"/>
      <c r="AQ267" s="131"/>
      <c r="AR267" s="132"/>
      <c r="AS267" s="173"/>
      <c r="AT267" s="105"/>
      <c r="AU267" s="155"/>
      <c r="AX267" s="16" t="s">
        <v>12</v>
      </c>
      <c r="AY267" s="350" t="s">
        <v>13</v>
      </c>
      <c r="AZ267" s="350"/>
      <c r="BA267" s="350"/>
      <c r="BB267" s="350"/>
      <c r="BC267" s="350"/>
      <c r="BD267" s="350" t="s">
        <v>14</v>
      </c>
      <c r="BE267" s="350"/>
      <c r="BF267" s="350"/>
      <c r="BG267" s="350" t="s">
        <v>15</v>
      </c>
      <c r="BH267" s="350"/>
      <c r="BI267" s="350"/>
      <c r="BJ267" s="350"/>
      <c r="BK267" s="350"/>
      <c r="BL267" s="350" t="s">
        <v>14</v>
      </c>
      <c r="BM267" s="350"/>
      <c r="BN267" s="363"/>
      <c r="BO267" s="4"/>
      <c r="BP267" s="448" t="s">
        <v>45</v>
      </c>
      <c r="BQ267" s="375"/>
      <c r="BR267" s="375"/>
      <c r="BS267" s="375" t="s">
        <v>46</v>
      </c>
      <c r="BT267" s="375"/>
      <c r="BU267" s="375"/>
      <c r="BV267" s="375" t="s">
        <v>46</v>
      </c>
      <c r="BW267" s="375"/>
      <c r="BX267" s="435"/>
      <c r="BY267" s="426"/>
      <c r="BZ267" s="427"/>
      <c r="CA267" s="428"/>
      <c r="CD267" s="173"/>
      <c r="CE267" s="150" t="s">
        <v>98</v>
      </c>
      <c r="CF267" s="130" t="s">
        <v>99</v>
      </c>
      <c r="CG267" s="151"/>
      <c r="CH267" s="152" t="s">
        <v>100</v>
      </c>
      <c r="CI267" s="131"/>
      <c r="CJ267" s="131"/>
      <c r="CK267" s="153"/>
      <c r="CL267" s="131"/>
      <c r="CM267" s="131"/>
      <c r="CN267" s="173"/>
      <c r="CO267" s="105"/>
      <c r="CP267" s="155"/>
    </row>
    <row r="268" spans="3:94" ht="21.75" customHeight="1" x14ac:dyDescent="0.15">
      <c r="C268" s="19" t="s">
        <v>58</v>
      </c>
      <c r="D268" s="398">
        <v>0.54166666666666663</v>
      </c>
      <c r="E268" s="399"/>
      <c r="F268" s="17" t="s">
        <v>3</v>
      </c>
      <c r="G268" s="400">
        <v>0.56597222222222221</v>
      </c>
      <c r="H268" s="398"/>
      <c r="I268" s="404" t="str">
        <f>C249</f>
        <v>Ｋ.Ｍ.Ｕ.21</v>
      </c>
      <c r="J268" s="405"/>
      <c r="K268" s="406"/>
      <c r="L268" s="270">
        <v>4</v>
      </c>
      <c r="M268" s="251"/>
      <c r="N268" s="241" t="str">
        <f>IF(L268="","-",IF(L268=P268,"PK","-"))</f>
        <v>-</v>
      </c>
      <c r="O268" s="251"/>
      <c r="P268" s="273">
        <v>1</v>
      </c>
      <c r="Q268" s="404" t="str">
        <f>IF(Z244="","",INDEX(C244:C246,MATCH(AJ268,Z244:Z246,0),1))</f>
        <v>栃木ＵＶＡ</v>
      </c>
      <c r="R268" s="405"/>
      <c r="S268" s="407"/>
      <c r="T268" s="5"/>
      <c r="U268" s="451" t="str">
        <f>AL263</f>
        <v>大子ＳＳＳ</v>
      </c>
      <c r="V268" s="429"/>
      <c r="W268" s="429"/>
      <c r="X268" s="429" t="str">
        <f>AO263</f>
        <v>下館小あしかび</v>
      </c>
      <c r="Y268" s="429"/>
      <c r="Z268" s="429"/>
      <c r="AA268" s="429" t="str">
        <f>X268</f>
        <v>下館小あしかび</v>
      </c>
      <c r="AB268" s="429"/>
      <c r="AC268" s="429"/>
      <c r="AD268" s="298"/>
      <c r="AE268" s="299"/>
      <c r="AF268" s="300"/>
      <c r="AG268" s="8"/>
      <c r="AH268" s="8"/>
      <c r="AI268" s="173"/>
      <c r="AJ268" s="154">
        <f>Z249</f>
        <v>1</v>
      </c>
      <c r="AK268" s="128">
        <f>IF(AJ268=1,1,IF(AJ268=2,3,IF(AJ268=3,5)))</f>
        <v>1</v>
      </c>
      <c r="AL268" s="126">
        <f>AK268+1</f>
        <v>2</v>
      </c>
      <c r="AM268" s="230" t="str">
        <f>I268</f>
        <v>Ｋ.Ｍ.Ｕ.21</v>
      </c>
      <c r="AN268" s="231"/>
      <c r="AO268" s="225">
        <f>IF(L268="","",IF(L268+M268&gt;P268+O268,AK268,AL268))</f>
        <v>1</v>
      </c>
      <c r="AP268" s="147">
        <f>IF(L268="","",IF(L268+M268&lt;P268+O268,AK268,AL268))</f>
        <v>2</v>
      </c>
      <c r="AQ268" s="125" t="str">
        <f>Q268</f>
        <v>栃木ＵＶＡ</v>
      </c>
      <c r="AR268" s="155"/>
      <c r="AS268" s="173"/>
      <c r="AT268" s="105"/>
      <c r="AU268" s="155"/>
      <c r="AX268" s="19" t="s">
        <v>58</v>
      </c>
      <c r="AY268" s="398">
        <v>0.54166666666666663</v>
      </c>
      <c r="AZ268" s="399"/>
      <c r="BA268" s="17" t="s">
        <v>3</v>
      </c>
      <c r="BB268" s="400">
        <v>0.56597222222222221</v>
      </c>
      <c r="BC268" s="398"/>
      <c r="BD268" s="404" t="str">
        <f>AX249</f>
        <v>卯の花SC</v>
      </c>
      <c r="BE268" s="405"/>
      <c r="BF268" s="406"/>
      <c r="BG268" s="287">
        <v>3</v>
      </c>
      <c r="BH268" s="241"/>
      <c r="BI268" s="241" t="str">
        <f>IF(BG268="","-",IF(BG268=BK268,"PK","-"))</f>
        <v>-</v>
      </c>
      <c r="BJ268" s="241"/>
      <c r="BK268" s="288">
        <v>0</v>
      </c>
      <c r="BL268" s="404" t="str">
        <f>IF(BU244="","",INDEX(AX244:AX246,MATCH(CE268,BU244:BU246,0),1))</f>
        <v>FC原一</v>
      </c>
      <c r="BM268" s="405"/>
      <c r="BN268" s="407"/>
      <c r="BO268" s="5"/>
      <c r="BP268" s="451" t="str">
        <f>CG263</f>
        <v>真岡選抜ＷＥＳＴ</v>
      </c>
      <c r="BQ268" s="429"/>
      <c r="BR268" s="429"/>
      <c r="BS268" s="429" t="str">
        <f>CJ263</f>
        <v>FC Carrera</v>
      </c>
      <c r="BT268" s="429"/>
      <c r="BU268" s="429"/>
      <c r="BV268" s="429" t="str">
        <f>BS268</f>
        <v>FC Carrera</v>
      </c>
      <c r="BW268" s="429"/>
      <c r="BX268" s="429"/>
      <c r="BY268" s="298"/>
      <c r="BZ268" s="299"/>
      <c r="CA268" s="300"/>
      <c r="CD268" s="173"/>
      <c r="CE268" s="154">
        <f>BU249</f>
        <v>1</v>
      </c>
      <c r="CF268" s="128">
        <f>IF(CE268=1,1,IF(CE268=2,3,IF(CE268=3,5)))</f>
        <v>1</v>
      </c>
      <c r="CG268" s="126">
        <f>CF268+1</f>
        <v>2</v>
      </c>
      <c r="CH268" s="230" t="str">
        <f>BD268</f>
        <v>卯の花SC</v>
      </c>
      <c r="CI268" s="231"/>
      <c r="CJ268" s="225">
        <f>IF(BG268="","",IF(BG268+BH268&gt;BK268+BJ268,CF268,CG268))</f>
        <v>1</v>
      </c>
      <c r="CK268" s="147">
        <f>IF(BG268="","",IF(BG268+BH268&lt;BK268+BJ268,CF268,CG268))</f>
        <v>2</v>
      </c>
      <c r="CL268" s="125" t="str">
        <f>BL268</f>
        <v>FC原一</v>
      </c>
      <c r="CM268" s="105"/>
      <c r="CN268" s="173"/>
      <c r="CO268" s="105"/>
      <c r="CP268" s="155"/>
    </row>
    <row r="269" spans="3:94" ht="21.75" customHeight="1" x14ac:dyDescent="0.15">
      <c r="C269" s="10" t="s">
        <v>59</v>
      </c>
      <c r="D269" s="294">
        <v>0.56944444444444442</v>
      </c>
      <c r="E269" s="369"/>
      <c r="F269" s="9" t="s">
        <v>3</v>
      </c>
      <c r="G269" s="293">
        <v>0.59375</v>
      </c>
      <c r="H269" s="294"/>
      <c r="I269" s="297" t="str">
        <f>IF(Z249="","",INDEX(C249:C251,MATCH(AJ269,Z249:Z251,0),1))</f>
        <v>与野鈴谷ＳＳＳ</v>
      </c>
      <c r="J269" s="360"/>
      <c r="K269" s="361"/>
      <c r="L269" s="271">
        <v>6</v>
      </c>
      <c r="M269" s="252"/>
      <c r="N269" s="242" t="str">
        <f>IF(L269="","-",IF(L269=P269,"PK","-"))</f>
        <v>-</v>
      </c>
      <c r="O269" s="252"/>
      <c r="P269" s="274">
        <v>0</v>
      </c>
      <c r="Q269" s="297" t="str">
        <f>IF(Z244="","",INDEX(C244:C246,MATCH(AJ269,Z244:Z246,0),1))</f>
        <v>FC Carrera</v>
      </c>
      <c r="R269" s="360"/>
      <c r="S269" s="403"/>
      <c r="T269" s="5"/>
      <c r="U269" s="377" t="str">
        <f>AL264</f>
        <v>栃木ＵＶＡ</v>
      </c>
      <c r="V269" s="296"/>
      <c r="W269" s="296"/>
      <c r="X269" s="296" t="str">
        <f>AO264</f>
        <v>Ｋ.Ｍ.Ｕ.21</v>
      </c>
      <c r="Y269" s="296"/>
      <c r="Z269" s="296"/>
      <c r="AA269" s="296" t="str">
        <f>X269</f>
        <v>Ｋ.Ｍ.Ｕ.21</v>
      </c>
      <c r="AB269" s="296"/>
      <c r="AC269" s="296"/>
      <c r="AD269" s="298"/>
      <c r="AE269" s="299"/>
      <c r="AF269" s="300"/>
      <c r="AG269" s="8"/>
      <c r="AH269" s="8"/>
      <c r="AI269" s="173"/>
      <c r="AJ269" s="156">
        <f>IF(AJ268=2,3,IF(AJ268=1,3,IF(AJ268=3,2)))</f>
        <v>3</v>
      </c>
      <c r="AK269" s="138">
        <f>IF(AJ269=1,1,IF(AJ269=2,3,IF(AJ269=3,5)))</f>
        <v>5</v>
      </c>
      <c r="AL269" s="109">
        <f>AK269+1</f>
        <v>6</v>
      </c>
      <c r="AM269" s="232" t="str">
        <f>I269</f>
        <v>与野鈴谷ＳＳＳ</v>
      </c>
      <c r="AN269" s="233"/>
      <c r="AO269" s="226">
        <f>IF(L269="","",IF(L269+M269&gt;P269+O269,AK269,AL269))</f>
        <v>5</v>
      </c>
      <c r="AP269" s="148">
        <f>IF(L269="","",IF(L269+M269&lt;P269+O269,AK269,AL269))</f>
        <v>6</v>
      </c>
      <c r="AQ269" s="139" t="str">
        <f>Q269</f>
        <v>FC Carrera</v>
      </c>
      <c r="AR269" s="134"/>
      <c r="AS269" s="173"/>
      <c r="AT269" s="105"/>
      <c r="AU269" s="155"/>
      <c r="AX269" s="10" t="s">
        <v>59</v>
      </c>
      <c r="AY269" s="294">
        <v>0.56944444444444442</v>
      </c>
      <c r="AZ269" s="369"/>
      <c r="BA269" s="9" t="s">
        <v>3</v>
      </c>
      <c r="BB269" s="293">
        <v>0.59375</v>
      </c>
      <c r="BC269" s="294"/>
      <c r="BD269" s="297" t="str">
        <f>IF(BU249="","",INDEX(AX249:AX251,MATCH(CE269,BU249:BU251,0),1))</f>
        <v>FC.BeVe</v>
      </c>
      <c r="BE269" s="360"/>
      <c r="BF269" s="361"/>
      <c r="BG269" s="35">
        <v>1</v>
      </c>
      <c r="BH269" s="242"/>
      <c r="BI269" s="242" t="str">
        <f>IF(BG269="","-",IF(BG269=BK269,"PK","-"))</f>
        <v>-</v>
      </c>
      <c r="BJ269" s="242"/>
      <c r="BK269" s="25">
        <v>5</v>
      </c>
      <c r="BL269" s="297" t="str">
        <f>IF(BU244="","",INDEX(AX244:AX246,MATCH(CE269,BU244:BU246,0),1))</f>
        <v>岩瀬 ＦＣ</v>
      </c>
      <c r="BM269" s="360"/>
      <c r="BN269" s="403"/>
      <c r="BO269" s="5"/>
      <c r="BP269" s="377" t="str">
        <f>CG264</f>
        <v>FC原一</v>
      </c>
      <c r="BQ269" s="296"/>
      <c r="BR269" s="296"/>
      <c r="BS269" s="296" t="str">
        <f>CJ264</f>
        <v>卯の花SC</v>
      </c>
      <c r="BT269" s="296"/>
      <c r="BU269" s="296"/>
      <c r="BV269" s="296" t="str">
        <f>BS269</f>
        <v>卯の花SC</v>
      </c>
      <c r="BW269" s="296"/>
      <c r="BX269" s="296"/>
      <c r="BY269" s="298"/>
      <c r="BZ269" s="299"/>
      <c r="CA269" s="300"/>
      <c r="CD269" s="173"/>
      <c r="CE269" s="156">
        <f>IF(CE268=2,3,IF(CE268=1,3,IF(CE268=3,2)))</f>
        <v>3</v>
      </c>
      <c r="CF269" s="138">
        <f>IF(CE269=1,1,IF(CE269=2,3,IF(CE269=3,5)))</f>
        <v>5</v>
      </c>
      <c r="CG269" s="109">
        <f>CF269+1</f>
        <v>6</v>
      </c>
      <c r="CH269" s="232" t="str">
        <f>BD269</f>
        <v>FC.BeVe</v>
      </c>
      <c r="CI269" s="233"/>
      <c r="CJ269" s="226">
        <f>IF(BG269="","",IF(BG269+BH269&gt;BK269+BJ269,CF269,CG269))</f>
        <v>6</v>
      </c>
      <c r="CK269" s="148">
        <f>IF(BG269="","",IF(BG269+BH269&lt;BK269+BJ269,CF269,CG269))</f>
        <v>5</v>
      </c>
      <c r="CL269" s="139" t="str">
        <f>BL269</f>
        <v>岩瀬 ＦＣ</v>
      </c>
      <c r="CM269" s="133"/>
      <c r="CN269" s="173"/>
      <c r="CO269" s="105"/>
      <c r="CP269" s="155"/>
    </row>
    <row r="270" spans="3:94" ht="21.75" customHeight="1" thickBot="1" x14ac:dyDescent="0.2">
      <c r="C270" s="15" t="s">
        <v>60</v>
      </c>
      <c r="D270" s="422">
        <v>0.59722222222222199</v>
      </c>
      <c r="E270" s="423"/>
      <c r="F270" s="18" t="s">
        <v>3</v>
      </c>
      <c r="G270" s="424">
        <v>0.62152777777777801</v>
      </c>
      <c r="H270" s="422"/>
      <c r="I270" s="339" t="str">
        <f>IF(Z249="","",INDEX(C249:C251,MATCH(AJ270,Z249:Z251,0),1))</f>
        <v>下館小あしかび</v>
      </c>
      <c r="J270" s="340"/>
      <c r="K270" s="455"/>
      <c r="L270" s="272">
        <v>0</v>
      </c>
      <c r="M270" s="250"/>
      <c r="N270" s="26" t="str">
        <f>IF(L270="","-",IF(L270=P270,"PK","-"))</f>
        <v>-</v>
      </c>
      <c r="O270" s="250"/>
      <c r="P270" s="275">
        <v>2</v>
      </c>
      <c r="Q270" s="339" t="str">
        <f>IF(Z244="","",INDEX(C244:C246,MATCH(AJ270,Z244:Z246,0),1))</f>
        <v>大子ＳＳＳ</v>
      </c>
      <c r="R270" s="340"/>
      <c r="S270" s="341"/>
      <c r="T270" s="5"/>
      <c r="U270" s="396" t="str">
        <f>AL265</f>
        <v>FC Carrera</v>
      </c>
      <c r="V270" s="397"/>
      <c r="W270" s="397"/>
      <c r="X270" s="397" t="str">
        <f>AO265</f>
        <v>与野鈴谷ＳＳＳ</v>
      </c>
      <c r="Y270" s="397"/>
      <c r="Z270" s="397"/>
      <c r="AA270" s="397" t="str">
        <f>X270</f>
        <v>与野鈴谷ＳＳＳ</v>
      </c>
      <c r="AB270" s="397"/>
      <c r="AC270" s="397"/>
      <c r="AD270" s="298"/>
      <c r="AE270" s="299"/>
      <c r="AF270" s="300"/>
      <c r="AG270" s="8"/>
      <c r="AH270" s="8"/>
      <c r="AI270" s="173"/>
      <c r="AJ270" s="157">
        <f>IF(AJ268=2,1,IF(AJ268=1,2,IF(AJ268=3,1)))</f>
        <v>2</v>
      </c>
      <c r="AK270" s="129">
        <f>IF(AJ270=1,1,IF(AJ270=2,3,IF(AJ270=3,5)))</f>
        <v>3</v>
      </c>
      <c r="AL270" s="127">
        <f>AK270+1</f>
        <v>4</v>
      </c>
      <c r="AM270" s="234" t="str">
        <f>I270</f>
        <v>下館小あしかび</v>
      </c>
      <c r="AN270" s="235"/>
      <c r="AO270" s="227">
        <f>IF(L270="","",IF(L270+M270&gt;P270+O270,AK270,AL270))</f>
        <v>4</v>
      </c>
      <c r="AP270" s="149">
        <f>IF(L270="","",IF(L270+M270&lt;P270+O270,AK270,AL270))</f>
        <v>3</v>
      </c>
      <c r="AQ270" s="137" t="str">
        <f>Q270</f>
        <v>大子ＳＳＳ</v>
      </c>
      <c r="AR270" s="158"/>
      <c r="AS270" s="173"/>
      <c r="AT270" s="105"/>
      <c r="AU270" s="155"/>
      <c r="AX270" s="15" t="s">
        <v>60</v>
      </c>
      <c r="AY270" s="422">
        <v>0.59722222222222199</v>
      </c>
      <c r="AZ270" s="423"/>
      <c r="BA270" s="18" t="s">
        <v>3</v>
      </c>
      <c r="BB270" s="424">
        <v>0.62152777777777801</v>
      </c>
      <c r="BC270" s="422"/>
      <c r="BD270" s="339" t="str">
        <f>IF(BU249="","",INDEX(AX249:AX251,MATCH(CE270,BU249:BU251,0),1))</f>
        <v>FC Carrera</v>
      </c>
      <c r="BE270" s="340"/>
      <c r="BF270" s="455"/>
      <c r="BG270" s="28">
        <v>1</v>
      </c>
      <c r="BH270" s="26"/>
      <c r="BI270" s="26" t="str">
        <f>IF(BG270="","-",IF(BG270=BK270,"PK","-"))</f>
        <v>-</v>
      </c>
      <c r="BJ270" s="26"/>
      <c r="BK270" s="27">
        <v>3</v>
      </c>
      <c r="BL270" s="339" t="str">
        <f>IF(BU244="","",INDEX(AX244:AX246,MATCH(CE270,BU244:BU246,0),1))</f>
        <v>真岡選抜ＷＥＳＴ</v>
      </c>
      <c r="BM270" s="340"/>
      <c r="BN270" s="341"/>
      <c r="BO270" s="5"/>
      <c r="BP270" s="396" t="str">
        <f>CG265</f>
        <v>岩瀬 ＦＣ</v>
      </c>
      <c r="BQ270" s="397"/>
      <c r="BR270" s="397"/>
      <c r="BS270" s="397" t="str">
        <f>CJ265</f>
        <v>FC.BeVe</v>
      </c>
      <c r="BT270" s="397"/>
      <c r="BU270" s="397"/>
      <c r="BV270" s="397" t="str">
        <f>BS270</f>
        <v>FC.BeVe</v>
      </c>
      <c r="BW270" s="397"/>
      <c r="BX270" s="397"/>
      <c r="BY270" s="298"/>
      <c r="BZ270" s="299"/>
      <c r="CA270" s="300"/>
      <c r="CD270" s="173"/>
      <c r="CE270" s="157">
        <f>IF(CE268=2,1,IF(CE268=1,2,IF(CE268=3,1)))</f>
        <v>2</v>
      </c>
      <c r="CF270" s="129">
        <f>IF(CE270=1,1,IF(CE270=2,3,IF(CE270=3,5)))</f>
        <v>3</v>
      </c>
      <c r="CG270" s="127">
        <f>CF270+1</f>
        <v>4</v>
      </c>
      <c r="CH270" s="234" t="str">
        <f>BD270</f>
        <v>FC Carrera</v>
      </c>
      <c r="CI270" s="235"/>
      <c r="CJ270" s="227">
        <f>IF(BG270="","",IF(BG270+BH270&gt;BK270+BJ270,CF270,CG270))</f>
        <v>4</v>
      </c>
      <c r="CK270" s="149">
        <f>IF(BG270="","",IF(BG270+BH270&lt;BK270+BJ270,CF270,CG270))</f>
        <v>3</v>
      </c>
      <c r="CL270" s="137" t="str">
        <f>BL270</f>
        <v>真岡選抜ＷＥＳＴ</v>
      </c>
      <c r="CM270" s="136"/>
      <c r="CN270" s="173"/>
      <c r="CO270" s="105"/>
      <c r="CP270" s="155"/>
    </row>
    <row r="271" spans="3:94" ht="21.75" customHeight="1" x14ac:dyDescent="0.15">
      <c r="AI271" s="159"/>
      <c r="AJ271" s="159"/>
      <c r="AK271" s="160"/>
      <c r="AL271" s="160"/>
      <c r="AM271" s="232" t="str">
        <f>AQ268</f>
        <v>栃木ＵＶＡ</v>
      </c>
      <c r="AN271" s="236"/>
      <c r="AO271" s="228">
        <f>AP268</f>
        <v>2</v>
      </c>
      <c r="AP271" s="125"/>
      <c r="AQ271" s="160"/>
      <c r="AR271" s="161"/>
      <c r="AS271" s="159"/>
      <c r="AT271" s="160"/>
      <c r="AU271" s="161"/>
      <c r="BD271" s="5"/>
      <c r="BE271" s="5"/>
      <c r="BF271" s="5"/>
      <c r="BG271" s="5"/>
      <c r="BH271" s="5"/>
      <c r="BI271" s="5"/>
      <c r="BJ271" s="5"/>
      <c r="BK271" s="5"/>
      <c r="BL271" s="5"/>
      <c r="BM271" s="5"/>
      <c r="BN271" s="5"/>
      <c r="BO271" s="5"/>
      <c r="BP271" s="5"/>
      <c r="BQ271" s="5"/>
      <c r="BR271" s="5"/>
      <c r="BS271" s="5"/>
      <c r="BT271" s="5"/>
      <c r="BU271" s="5"/>
      <c r="BV271" s="5"/>
      <c r="BW271" s="5"/>
      <c r="BX271" s="5"/>
      <c r="BY271" s="5"/>
      <c r="BZ271" s="5"/>
      <c r="CA271" s="5"/>
      <c r="CD271" s="159"/>
      <c r="CE271" s="159"/>
      <c r="CF271" s="160"/>
      <c r="CG271" s="160"/>
      <c r="CH271" s="232" t="str">
        <f>CL268</f>
        <v>FC原一</v>
      </c>
      <c r="CI271" s="236"/>
      <c r="CJ271" s="228">
        <f>CK268</f>
        <v>2</v>
      </c>
      <c r="CK271" s="125"/>
      <c r="CL271" s="160"/>
      <c r="CM271" s="160"/>
      <c r="CN271" s="159"/>
      <c r="CO271" s="160"/>
      <c r="CP271" s="161"/>
    </row>
    <row r="272" spans="3:94" ht="24" x14ac:dyDescent="0.15">
      <c r="AI272" s="162"/>
      <c r="AJ272" s="162"/>
      <c r="AK272" s="163"/>
      <c r="AL272" s="163"/>
      <c r="AM272" s="232" t="str">
        <f>AQ269</f>
        <v>FC Carrera</v>
      </c>
      <c r="AN272" s="237"/>
      <c r="AO272" s="228">
        <f>AP269</f>
        <v>6</v>
      </c>
      <c r="AP272" s="164"/>
      <c r="AQ272" s="163"/>
      <c r="AR272" s="165"/>
      <c r="AS272" s="162"/>
      <c r="AT272" s="163"/>
      <c r="AU272" s="165"/>
      <c r="CD272" s="162"/>
      <c r="CE272" s="162"/>
      <c r="CF272" s="163"/>
      <c r="CG272" s="163"/>
      <c r="CH272" s="232" t="str">
        <f>CL269</f>
        <v>岩瀬 ＦＣ</v>
      </c>
      <c r="CI272" s="237"/>
      <c r="CJ272" s="228">
        <f>CK269</f>
        <v>5</v>
      </c>
      <c r="CK272" s="164"/>
      <c r="CL272" s="163"/>
      <c r="CM272" s="163"/>
      <c r="CN272" s="162"/>
      <c r="CO272" s="163"/>
      <c r="CP272" s="165"/>
    </row>
    <row r="273" spans="35:94" ht="19.5" thickBot="1" x14ac:dyDescent="0.2">
      <c r="AI273" s="166"/>
      <c r="AJ273" s="166"/>
      <c r="AK273" s="167"/>
      <c r="AL273" s="167"/>
      <c r="AM273" s="238" t="str">
        <f>AQ270</f>
        <v>大子ＳＳＳ</v>
      </c>
      <c r="AN273" s="239"/>
      <c r="AO273" s="229">
        <f>AP270</f>
        <v>3</v>
      </c>
      <c r="AP273" s="168"/>
      <c r="AQ273" s="167"/>
      <c r="AR273" s="169"/>
      <c r="AS273" s="166"/>
      <c r="AT273" s="167"/>
      <c r="AU273" s="169"/>
      <c r="CD273" s="166"/>
      <c r="CE273" s="166"/>
      <c r="CF273" s="167"/>
      <c r="CG273" s="167"/>
      <c r="CH273" s="238" t="str">
        <f>CL270</f>
        <v>真岡選抜ＷＥＳＴ</v>
      </c>
      <c r="CI273" s="239"/>
      <c r="CJ273" s="229">
        <f>CK270</f>
        <v>3</v>
      </c>
      <c r="CK273" s="168"/>
      <c r="CL273" s="167"/>
      <c r="CM273" s="167"/>
      <c r="CN273" s="166"/>
      <c r="CO273" s="167"/>
      <c r="CP273" s="169"/>
    </row>
  </sheetData>
  <mergeCells count="2413">
    <mergeCell ref="BC46:BF46"/>
    <mergeCell ref="BG46:BJ46"/>
    <mergeCell ref="BK46:BL46"/>
    <mergeCell ref="BM46:BN46"/>
    <mergeCell ref="BP170:BR170"/>
    <mergeCell ref="BR116:BT116"/>
    <mergeCell ref="BB20:BO20"/>
    <mergeCell ref="BD22:BF22"/>
    <mergeCell ref="BK22:BK28"/>
    <mergeCell ref="BD23:BF23"/>
    <mergeCell ref="BL33:BO33"/>
    <mergeCell ref="BM30:BO30"/>
    <mergeCell ref="BC25:BF25"/>
    <mergeCell ref="BL25:BO25"/>
    <mergeCell ref="BM26:BO26"/>
    <mergeCell ref="BD28:BF28"/>
    <mergeCell ref="BQ43:BR43"/>
    <mergeCell ref="BS48:BT48"/>
    <mergeCell ref="BT36:BV36"/>
    <mergeCell ref="BM34:BO34"/>
    <mergeCell ref="BT34:BV34"/>
    <mergeCell ref="BR30:BR36"/>
    <mergeCell ref="BD26:BF26"/>
    <mergeCell ref="BB30:BB36"/>
    <mergeCell ref="BD30:BF30"/>
    <mergeCell ref="BD35:BF35"/>
    <mergeCell ref="BD34:BF34"/>
    <mergeCell ref="BM36:BO36"/>
    <mergeCell ref="BT35:BV35"/>
    <mergeCell ref="BG143:BQ143"/>
    <mergeCell ref="BX165:BY165"/>
    <mergeCell ref="BS188:BU188"/>
    <mergeCell ref="BV169:BX169"/>
    <mergeCell ref="BP136:BR136"/>
    <mergeCell ref="BU152:BW152"/>
    <mergeCell ref="BY137:CA137"/>
    <mergeCell ref="BS135:BU135"/>
    <mergeCell ref="BV135:BX135"/>
    <mergeCell ref="BY135:CA135"/>
    <mergeCell ref="BY187:CA187"/>
    <mergeCell ref="BY189:CA189"/>
    <mergeCell ref="AE33:AG33"/>
    <mergeCell ref="AE34:AG34"/>
    <mergeCell ref="AE35:AG35"/>
    <mergeCell ref="BG77:BQ77"/>
    <mergeCell ref="BG110:BQ110"/>
    <mergeCell ref="BM48:BN48"/>
    <mergeCell ref="BO48:BP48"/>
    <mergeCell ref="BQ48:BR48"/>
    <mergeCell ref="A39:AG39"/>
    <mergeCell ref="AE166:AF166"/>
    <mergeCell ref="BY78:CB79"/>
    <mergeCell ref="BY111:CB112"/>
    <mergeCell ref="BY144:CB145"/>
    <mergeCell ref="BT108:BY108"/>
    <mergeCell ref="BV165:BW165"/>
    <mergeCell ref="BT174:BY174"/>
    <mergeCell ref="BS170:BU170"/>
    <mergeCell ref="BZ179:CB179"/>
    <mergeCell ref="BZ165:CA165"/>
    <mergeCell ref="BC47:BF47"/>
    <mergeCell ref="BC48:BF48"/>
    <mergeCell ref="BT230:BU230"/>
    <mergeCell ref="BV230:BW230"/>
    <mergeCell ref="BY226:CA226"/>
    <mergeCell ref="BX231:BY231"/>
    <mergeCell ref="BX230:BY230"/>
    <mergeCell ref="BZ231:CA231"/>
    <mergeCell ref="BT197:BU197"/>
    <mergeCell ref="BX197:BY197"/>
    <mergeCell ref="BV226:BX226"/>
    <mergeCell ref="BZ213:CB213"/>
    <mergeCell ref="BZ214:CB214"/>
    <mergeCell ref="BZ215:CB215"/>
    <mergeCell ref="BZ216:CB216"/>
    <mergeCell ref="BY177:CB178"/>
    <mergeCell ref="BV192:BX192"/>
    <mergeCell ref="BY192:CA192"/>
    <mergeCell ref="BV189:BX189"/>
    <mergeCell ref="AW206:CA206"/>
    <mergeCell ref="BV201:BX201"/>
    <mergeCell ref="BV199:BW199"/>
    <mergeCell ref="BX199:BY199"/>
    <mergeCell ref="BX198:BY198"/>
    <mergeCell ref="AX229:BN229"/>
    <mergeCell ref="AY226:AZ226"/>
    <mergeCell ref="BB226:BC226"/>
    <mergeCell ref="BP195:CA195"/>
    <mergeCell ref="BP193:BR193"/>
    <mergeCell ref="BS193:BU193"/>
    <mergeCell ref="AX228:AZ228"/>
    <mergeCell ref="BA228:BC228"/>
    <mergeCell ref="BD228:BN228"/>
    <mergeCell ref="AZ199:BB199"/>
    <mergeCell ref="BS190:BU190"/>
    <mergeCell ref="G15:T15"/>
    <mergeCell ref="D13:F13"/>
    <mergeCell ref="D14:F14"/>
    <mergeCell ref="G14:K14"/>
    <mergeCell ref="L14:T14"/>
    <mergeCell ref="BZ207:CB207"/>
    <mergeCell ref="BS202:BU202"/>
    <mergeCell ref="BT207:BY207"/>
    <mergeCell ref="BS204:BU204"/>
    <mergeCell ref="G13:T13"/>
    <mergeCell ref="V16:W16"/>
    <mergeCell ref="X16:AA16"/>
    <mergeCell ref="V14:W14"/>
    <mergeCell ref="BY171:CA171"/>
    <mergeCell ref="BY157:CA157"/>
    <mergeCell ref="BS192:BU192"/>
    <mergeCell ref="BP191:BR191"/>
    <mergeCell ref="BS191:BU191"/>
    <mergeCell ref="BP202:BR202"/>
    <mergeCell ref="BP203:BR203"/>
    <mergeCell ref="BY204:CA204"/>
    <mergeCell ref="BV203:BX203"/>
    <mergeCell ref="BV202:BX202"/>
    <mergeCell ref="BY202:CA202"/>
    <mergeCell ref="BY201:CA201"/>
    <mergeCell ref="BV187:BX187"/>
    <mergeCell ref="BP188:BR188"/>
    <mergeCell ref="BY154:CA154"/>
    <mergeCell ref="BS157:BU157"/>
    <mergeCell ref="BZ149:CB149"/>
    <mergeCell ref="BZ147:CB147"/>
    <mergeCell ref="BV198:BW198"/>
    <mergeCell ref="BV171:BX171"/>
    <mergeCell ref="BY121:CA121"/>
    <mergeCell ref="BY169:CA169"/>
    <mergeCell ref="BV168:BX168"/>
    <mergeCell ref="BZ247:CB247"/>
    <mergeCell ref="BZ248:CB248"/>
    <mergeCell ref="BM1:BX1"/>
    <mergeCell ref="BM2:BX2"/>
    <mergeCell ref="BM7:BX7"/>
    <mergeCell ref="BM3:BX3"/>
    <mergeCell ref="BM4:BX4"/>
    <mergeCell ref="BM5:BX5"/>
    <mergeCell ref="BM6:BX6"/>
    <mergeCell ref="BP201:BR201"/>
    <mergeCell ref="BT198:BU198"/>
    <mergeCell ref="BZ199:CA199"/>
    <mergeCell ref="BC197:BN197"/>
    <mergeCell ref="BB193:BC193"/>
    <mergeCell ref="BD193:BF193"/>
    <mergeCell ref="BZ146:CB146"/>
    <mergeCell ref="BA177:BC177"/>
    <mergeCell ref="BZ184:CB184"/>
    <mergeCell ref="BZ150:CB150"/>
    <mergeCell ref="BZ151:CB151"/>
    <mergeCell ref="BV158:BX158"/>
    <mergeCell ref="BY156:CA156"/>
    <mergeCell ref="BZ230:CA230"/>
    <mergeCell ref="BC131:BN131"/>
    <mergeCell ref="BZ118:CB118"/>
    <mergeCell ref="BM8:BX8"/>
    <mergeCell ref="BR118:BT118"/>
    <mergeCell ref="V15:W15"/>
    <mergeCell ref="BT166:BU166"/>
    <mergeCell ref="BZ148:CB148"/>
    <mergeCell ref="BX166:BY166"/>
    <mergeCell ref="BY168:CA168"/>
    <mergeCell ref="AE197:AF197"/>
    <mergeCell ref="AZ197:BB197"/>
    <mergeCell ref="AY192:AZ192"/>
    <mergeCell ref="BB192:BC192"/>
    <mergeCell ref="AY190:AZ190"/>
    <mergeCell ref="BB190:BC190"/>
    <mergeCell ref="AY193:AZ193"/>
    <mergeCell ref="AE133:AF133"/>
    <mergeCell ref="AE165:AF165"/>
    <mergeCell ref="B173:AF173"/>
    <mergeCell ref="BG135:BK135"/>
    <mergeCell ref="AX145:AZ145"/>
    <mergeCell ref="BU144:BW144"/>
    <mergeCell ref="BL113:BN113"/>
    <mergeCell ref="BR182:BT182"/>
    <mergeCell ref="BO177:BQ177"/>
    <mergeCell ref="D15:F15"/>
    <mergeCell ref="BZ183:CB183"/>
    <mergeCell ref="BV170:BX170"/>
    <mergeCell ref="BY170:CA170"/>
    <mergeCell ref="BP192:BR192"/>
    <mergeCell ref="BZ166:CA166"/>
    <mergeCell ref="BS43:BT43"/>
    <mergeCell ref="BG44:BJ44"/>
    <mergeCell ref="BC43:BF43"/>
    <mergeCell ref="BS168:BU168"/>
    <mergeCell ref="BV188:BX188"/>
    <mergeCell ref="BZ250:CB250"/>
    <mergeCell ref="BZ217:CB217"/>
    <mergeCell ref="BZ245:CB245"/>
    <mergeCell ref="BZ246:CB246"/>
    <mergeCell ref="AW239:CA239"/>
    <mergeCell ref="AY237:AZ237"/>
    <mergeCell ref="BS237:BU237"/>
    <mergeCell ref="BY234:CA234"/>
    <mergeCell ref="BV236:BX236"/>
    <mergeCell ref="BS226:BU226"/>
    <mergeCell ref="BP230:BS230"/>
    <mergeCell ref="BV166:BW166"/>
    <mergeCell ref="BU150:BW150"/>
    <mergeCell ref="BV157:BX157"/>
    <mergeCell ref="BS155:BU155"/>
    <mergeCell ref="BS158:BU158"/>
    <mergeCell ref="BP165:BS165"/>
    <mergeCell ref="BP166:BS166"/>
    <mergeCell ref="BP158:BR158"/>
    <mergeCell ref="BV154:BX154"/>
    <mergeCell ref="BV155:BX155"/>
    <mergeCell ref="BT232:BU232"/>
    <mergeCell ref="BP235:BR235"/>
    <mergeCell ref="BS235:BU235"/>
    <mergeCell ref="BP236:BR236"/>
    <mergeCell ref="BS236:BU236"/>
    <mergeCell ref="BV235:BX235"/>
    <mergeCell ref="BS234:BU234"/>
    <mergeCell ref="BV234:BX234"/>
    <mergeCell ref="BV231:BW231"/>
    <mergeCell ref="BT231:BU231"/>
    <mergeCell ref="BY243:CB244"/>
    <mergeCell ref="BV237:BX237"/>
    <mergeCell ref="BY235:CA235"/>
    <mergeCell ref="BY236:CA236"/>
    <mergeCell ref="BY237:CA237"/>
    <mergeCell ref="BZ240:CB240"/>
    <mergeCell ref="BU246:BW246"/>
    <mergeCell ref="BU243:BW243"/>
    <mergeCell ref="BO249:BQ249"/>
    <mergeCell ref="BR249:BT249"/>
    <mergeCell ref="BL248:BN248"/>
    <mergeCell ref="BR246:BT246"/>
    <mergeCell ref="BU245:BW245"/>
    <mergeCell ref="BV232:BW232"/>
    <mergeCell ref="AW241:CA241"/>
    <mergeCell ref="BA248:BC248"/>
    <mergeCell ref="BD248:BF248"/>
    <mergeCell ref="BG248:BK248"/>
    <mergeCell ref="AZ232:BB232"/>
    <mergeCell ref="BC232:BN232"/>
    <mergeCell ref="AY234:BC234"/>
    <mergeCell ref="AY235:AZ235"/>
    <mergeCell ref="BB235:BC235"/>
    <mergeCell ref="BD235:BF235"/>
    <mergeCell ref="BL234:BN234"/>
    <mergeCell ref="BP232:BS232"/>
    <mergeCell ref="BO248:BQ248"/>
    <mergeCell ref="AX246:AZ246"/>
    <mergeCell ref="BO246:BQ246"/>
    <mergeCell ref="BZ249:CB249"/>
    <mergeCell ref="BT240:BY240"/>
    <mergeCell ref="BR248:BT248"/>
    <mergeCell ref="BU248:BW248"/>
    <mergeCell ref="BV159:BX159"/>
    <mergeCell ref="BZ117:CB117"/>
    <mergeCell ref="BU117:BW117"/>
    <mergeCell ref="BP156:BR156"/>
    <mergeCell ref="BY159:CA159"/>
    <mergeCell ref="BY155:CA155"/>
    <mergeCell ref="BY158:CA158"/>
    <mergeCell ref="BO113:BQ113"/>
    <mergeCell ref="BU114:BW114"/>
    <mergeCell ref="BL116:BN116"/>
    <mergeCell ref="BY160:CA160"/>
    <mergeCell ref="BV164:BW164"/>
    <mergeCell ref="BV160:BX160"/>
    <mergeCell ref="BX164:BY164"/>
    <mergeCell ref="BZ164:CA164"/>
    <mergeCell ref="BP162:CA162"/>
    <mergeCell ref="BP164:BS164"/>
    <mergeCell ref="BP160:BR160"/>
    <mergeCell ref="BT164:BU164"/>
    <mergeCell ref="BP154:BR154"/>
    <mergeCell ref="BP155:BR155"/>
    <mergeCell ref="BP123:BR123"/>
    <mergeCell ref="BL123:BN123"/>
    <mergeCell ref="BS123:BU123"/>
    <mergeCell ref="BL154:BN154"/>
    <mergeCell ref="BS156:BU156"/>
    <mergeCell ref="BU149:BW149"/>
    <mergeCell ref="BS154:BU154"/>
    <mergeCell ref="BS138:BU138"/>
    <mergeCell ref="BO144:BQ144"/>
    <mergeCell ref="BL156:BN156"/>
    <mergeCell ref="BR151:BT151"/>
    <mergeCell ref="AW107:CA107"/>
    <mergeCell ref="BD116:BF116"/>
    <mergeCell ref="BG116:BK116"/>
    <mergeCell ref="BR114:BT114"/>
    <mergeCell ref="BU111:BW111"/>
    <mergeCell ref="BG111:BK111"/>
    <mergeCell ref="BU112:BW112"/>
    <mergeCell ref="BZ113:CB113"/>
    <mergeCell ref="BU116:BW116"/>
    <mergeCell ref="BZ116:CB116"/>
    <mergeCell ref="BZ114:CB114"/>
    <mergeCell ref="BZ115:CB115"/>
    <mergeCell ref="BU113:BW113"/>
    <mergeCell ref="BO116:BQ116"/>
    <mergeCell ref="BG47:BJ47"/>
    <mergeCell ref="BK47:BL47"/>
    <mergeCell ref="BM47:BN47"/>
    <mergeCell ref="BO47:BP47"/>
    <mergeCell ref="BP104:BR104"/>
    <mergeCell ref="BL104:BN104"/>
    <mergeCell ref="AY94:AZ94"/>
    <mergeCell ref="BB94:BC94"/>
    <mergeCell ref="BD94:BF94"/>
    <mergeCell ref="BZ81:CB81"/>
    <mergeCell ref="BZ84:CB84"/>
    <mergeCell ref="AW76:CA76"/>
    <mergeCell ref="AX77:AZ77"/>
    <mergeCell ref="BV89:BX89"/>
    <mergeCell ref="BY89:CA89"/>
    <mergeCell ref="AY90:AZ90"/>
    <mergeCell ref="BB90:BC90"/>
    <mergeCell ref="BD90:BF90"/>
    <mergeCell ref="BT30:BV30"/>
    <mergeCell ref="BP33:BQ33"/>
    <mergeCell ref="BS33:BV33"/>
    <mergeCell ref="AV74:CB74"/>
    <mergeCell ref="BM35:BO35"/>
    <mergeCell ref="BK44:BL44"/>
    <mergeCell ref="AZ33:BA33"/>
    <mergeCell ref="BZ80:CB80"/>
    <mergeCell ref="BQ47:BR47"/>
    <mergeCell ref="BG43:BJ43"/>
    <mergeCell ref="BG45:BJ45"/>
    <mergeCell ref="BK43:BL43"/>
    <mergeCell ref="BM43:BN43"/>
    <mergeCell ref="BO43:BP43"/>
    <mergeCell ref="BO46:BP46"/>
    <mergeCell ref="BQ46:BR46"/>
    <mergeCell ref="BG48:BJ48"/>
    <mergeCell ref="BK48:BL48"/>
    <mergeCell ref="BS46:BT46"/>
    <mergeCell ref="BO79:BQ79"/>
    <mergeCell ref="BR79:BT79"/>
    <mergeCell ref="BG78:BK78"/>
    <mergeCell ref="BL78:BN78"/>
    <mergeCell ref="BR78:BT78"/>
    <mergeCell ref="BO78:BQ78"/>
    <mergeCell ref="BU79:BW79"/>
    <mergeCell ref="BZ75:CB75"/>
    <mergeCell ref="BT75:BY75"/>
    <mergeCell ref="AV43:BB43"/>
    <mergeCell ref="BS47:BT47"/>
    <mergeCell ref="BS49:BT49"/>
    <mergeCell ref="BC50:BF50"/>
    <mergeCell ref="AY19:BA19"/>
    <mergeCell ref="AY20:BA20"/>
    <mergeCell ref="AZ25:BA25"/>
    <mergeCell ref="BM23:BO23"/>
    <mergeCell ref="BM22:BO22"/>
    <mergeCell ref="BD24:BF24"/>
    <mergeCell ref="BB22:BB28"/>
    <mergeCell ref="BT22:BV22"/>
    <mergeCell ref="BT28:BV28"/>
    <mergeCell ref="BT26:BV26"/>
    <mergeCell ref="BS25:BV25"/>
    <mergeCell ref="BG33:BI33"/>
    <mergeCell ref="BG25:BI25"/>
    <mergeCell ref="BM28:BO28"/>
    <mergeCell ref="BM32:BO32"/>
    <mergeCell ref="BM31:BO31"/>
    <mergeCell ref="BD32:BF32"/>
    <mergeCell ref="BD31:BF31"/>
    <mergeCell ref="BC33:BF33"/>
    <mergeCell ref="BS19:BV19"/>
    <mergeCell ref="BS20:BV20"/>
    <mergeCell ref="BB19:BO19"/>
    <mergeCell ref="BD27:BF27"/>
    <mergeCell ref="BR22:BR28"/>
    <mergeCell ref="BT23:BV23"/>
    <mergeCell ref="BP25:BQ25"/>
    <mergeCell ref="BM24:BO24"/>
    <mergeCell ref="BT24:BV24"/>
    <mergeCell ref="BM27:BO27"/>
    <mergeCell ref="BT31:BV31"/>
    <mergeCell ref="BT32:BV32"/>
    <mergeCell ref="BT27:BV27"/>
    <mergeCell ref="AY18:BA18"/>
    <mergeCell ref="X17:AA17"/>
    <mergeCell ref="X18:AA18"/>
    <mergeCell ref="AY13:BA13"/>
    <mergeCell ref="AY14:BA14"/>
    <mergeCell ref="BB13:BO13"/>
    <mergeCell ref="BB17:BO17"/>
    <mergeCell ref="AY15:BA15"/>
    <mergeCell ref="AY16:BA16"/>
    <mergeCell ref="BB14:BF14"/>
    <mergeCell ref="BG14:BO14"/>
    <mergeCell ref="BB15:BO15"/>
    <mergeCell ref="AY17:BA17"/>
    <mergeCell ref="BS15:BV15"/>
    <mergeCell ref="BS16:BV16"/>
    <mergeCell ref="BS17:BV17"/>
    <mergeCell ref="BB16:BO16"/>
    <mergeCell ref="BQ14:BR14"/>
    <mergeCell ref="BS18:BV18"/>
    <mergeCell ref="AE18:AG18"/>
    <mergeCell ref="BB18:BO18"/>
    <mergeCell ref="AE17:AG17"/>
    <mergeCell ref="X15:AA15"/>
    <mergeCell ref="D20:F20"/>
    <mergeCell ref="D16:F16"/>
    <mergeCell ref="D18:F18"/>
    <mergeCell ref="I23:K23"/>
    <mergeCell ref="D17:F17"/>
    <mergeCell ref="D19:F19"/>
    <mergeCell ref="V20:W20"/>
    <mergeCell ref="I22:K22"/>
    <mergeCell ref="G16:T16"/>
    <mergeCell ref="G17:T17"/>
    <mergeCell ref="G18:T18"/>
    <mergeCell ref="R22:T22"/>
    <mergeCell ref="G20:T20"/>
    <mergeCell ref="V19:W19"/>
    <mergeCell ref="V18:W18"/>
    <mergeCell ref="V17:W17"/>
    <mergeCell ref="X19:AA19"/>
    <mergeCell ref="X20:AA20"/>
    <mergeCell ref="Y22:AA22"/>
    <mergeCell ref="R23:T23"/>
    <mergeCell ref="G19:T19"/>
    <mergeCell ref="AZ265:BB265"/>
    <mergeCell ref="BC265:BN265"/>
    <mergeCell ref="BD201:BF201"/>
    <mergeCell ref="AY201:BC201"/>
    <mergeCell ref="BD36:BF36"/>
    <mergeCell ref="I24:K24"/>
    <mergeCell ref="I26:K26"/>
    <mergeCell ref="R35:T35"/>
    <mergeCell ref="I30:K30"/>
    <mergeCell ref="I35:K35"/>
    <mergeCell ref="I32:K32"/>
    <mergeCell ref="I34:K34"/>
    <mergeCell ref="I28:K28"/>
    <mergeCell ref="R32:T32"/>
    <mergeCell ref="Y30:AA30"/>
    <mergeCell ref="Y32:AA32"/>
    <mergeCell ref="BD270:BF270"/>
    <mergeCell ref="BD269:BF269"/>
    <mergeCell ref="AY259:AZ259"/>
    <mergeCell ref="BB259:BC259"/>
    <mergeCell ref="BD259:BF259"/>
    <mergeCell ref="Y34:AA34"/>
    <mergeCell ref="R27:T27"/>
    <mergeCell ref="BA78:BC78"/>
    <mergeCell ref="BD78:BF78"/>
    <mergeCell ref="BK30:BK36"/>
    <mergeCell ref="AX250:AZ250"/>
    <mergeCell ref="BL250:BN250"/>
    <mergeCell ref="Y26:AA26"/>
    <mergeCell ref="V41:AA41"/>
    <mergeCell ref="R36:T36"/>
    <mergeCell ref="I36:K36"/>
    <mergeCell ref="BV268:BX268"/>
    <mergeCell ref="BY268:CA268"/>
    <mergeCell ref="AY268:AZ268"/>
    <mergeCell ref="BB268:BC268"/>
    <mergeCell ref="BD268:BF268"/>
    <mergeCell ref="BL268:BN268"/>
    <mergeCell ref="BP268:BR268"/>
    <mergeCell ref="BS268:BU268"/>
    <mergeCell ref="BL269:BN269"/>
    <mergeCell ref="BP269:BR269"/>
    <mergeCell ref="BS269:BU269"/>
    <mergeCell ref="BY270:CA270"/>
    <mergeCell ref="BV269:BX269"/>
    <mergeCell ref="BY269:CA269"/>
    <mergeCell ref="BP270:BR270"/>
    <mergeCell ref="BS270:BU270"/>
    <mergeCell ref="BV270:BX270"/>
    <mergeCell ref="BL270:BN270"/>
    <mergeCell ref="AY270:AZ270"/>
    <mergeCell ref="BB270:BC270"/>
    <mergeCell ref="AY269:AZ269"/>
    <mergeCell ref="BB269:BC269"/>
    <mergeCell ref="BP259:BR259"/>
    <mergeCell ref="BD261:BN261"/>
    <mergeCell ref="BV259:BX259"/>
    <mergeCell ref="BY259:CA259"/>
    <mergeCell ref="BS259:BU259"/>
    <mergeCell ref="BD258:BF258"/>
    <mergeCell ref="BL259:BN259"/>
    <mergeCell ref="BP267:BR267"/>
    <mergeCell ref="BS267:BU267"/>
    <mergeCell ref="AY267:BC267"/>
    <mergeCell ref="BD267:BF267"/>
    <mergeCell ref="BG267:BK267"/>
    <mergeCell ref="BL267:BN267"/>
    <mergeCell ref="BP265:BS265"/>
    <mergeCell ref="BT265:BU265"/>
    <mergeCell ref="AZ264:BB264"/>
    <mergeCell ref="BC264:BN264"/>
    <mergeCell ref="BT264:BU264"/>
    <mergeCell ref="BY267:CA267"/>
    <mergeCell ref="BV265:BW265"/>
    <mergeCell ref="BX265:BY265"/>
    <mergeCell ref="BZ265:CA265"/>
    <mergeCell ref="BV267:BX267"/>
    <mergeCell ref="BV264:BW264"/>
    <mergeCell ref="BX264:BY264"/>
    <mergeCell ref="BZ264:CA264"/>
    <mergeCell ref="BP261:CA261"/>
    <mergeCell ref="BP263:BS263"/>
    <mergeCell ref="BT263:BU263"/>
    <mergeCell ref="BP264:BS264"/>
    <mergeCell ref="BC263:BN263"/>
    <mergeCell ref="BZ263:CA263"/>
    <mergeCell ref="BP257:BR257"/>
    <mergeCell ref="BS257:BU257"/>
    <mergeCell ref="BV257:BX257"/>
    <mergeCell ref="BY257:CA257"/>
    <mergeCell ref="BV256:BX256"/>
    <mergeCell ref="BY256:CA256"/>
    <mergeCell ref="BP256:BR256"/>
    <mergeCell ref="BS256:BU256"/>
    <mergeCell ref="BL258:BN258"/>
    <mergeCell ref="BD257:BF257"/>
    <mergeCell ref="BL257:BN257"/>
    <mergeCell ref="AY257:AZ257"/>
    <mergeCell ref="BB257:BC257"/>
    <mergeCell ref="AY258:AZ258"/>
    <mergeCell ref="BB258:BC258"/>
    <mergeCell ref="BV258:BX258"/>
    <mergeCell ref="BY258:CA258"/>
    <mergeCell ref="BP258:BR258"/>
    <mergeCell ref="BS258:BU258"/>
    <mergeCell ref="AY256:AZ256"/>
    <mergeCell ref="BB256:BC256"/>
    <mergeCell ref="BD256:BF256"/>
    <mergeCell ref="BL256:BN256"/>
    <mergeCell ref="BY254:CA254"/>
    <mergeCell ref="AY253:BC253"/>
    <mergeCell ref="BD253:BF253"/>
    <mergeCell ref="BG253:BK253"/>
    <mergeCell ref="BL253:BN253"/>
    <mergeCell ref="BP253:BR253"/>
    <mergeCell ref="BS253:BU253"/>
    <mergeCell ref="BV253:BX253"/>
    <mergeCell ref="BP255:BR255"/>
    <mergeCell ref="BS255:BU255"/>
    <mergeCell ref="BY253:CA253"/>
    <mergeCell ref="AY254:AZ254"/>
    <mergeCell ref="BB254:BC254"/>
    <mergeCell ref="BD254:BF254"/>
    <mergeCell ref="BL254:BN254"/>
    <mergeCell ref="BP254:BR254"/>
    <mergeCell ref="BS254:BU254"/>
    <mergeCell ref="BV254:BX254"/>
    <mergeCell ref="BV255:BX255"/>
    <mergeCell ref="BY255:CA255"/>
    <mergeCell ref="AY255:AZ255"/>
    <mergeCell ref="BB255:BC255"/>
    <mergeCell ref="BD255:BF255"/>
    <mergeCell ref="BL255:BN255"/>
    <mergeCell ref="BO250:BQ250"/>
    <mergeCell ref="AX245:AZ245"/>
    <mergeCell ref="BL245:BN245"/>
    <mergeCell ref="BO245:BQ245"/>
    <mergeCell ref="BR250:BT250"/>
    <mergeCell ref="AX251:AZ251"/>
    <mergeCell ref="BL251:BN251"/>
    <mergeCell ref="BO251:BQ251"/>
    <mergeCell ref="BR251:BT251"/>
    <mergeCell ref="BU251:BW251"/>
    <mergeCell ref="BU250:BW250"/>
    <mergeCell ref="BP237:BR237"/>
    <mergeCell ref="BL237:BN237"/>
    <mergeCell ref="AX244:AZ244"/>
    <mergeCell ref="AX243:AZ243"/>
    <mergeCell ref="BA243:BC243"/>
    <mergeCell ref="BD243:BF243"/>
    <mergeCell ref="BR243:BT243"/>
    <mergeCell ref="BB237:BC237"/>
    <mergeCell ref="BD237:BF237"/>
    <mergeCell ref="BL244:BN244"/>
    <mergeCell ref="BO244:BQ244"/>
    <mergeCell ref="BG243:BK243"/>
    <mergeCell ref="BR244:BT244"/>
    <mergeCell ref="BU244:BW244"/>
    <mergeCell ref="BL243:BN243"/>
    <mergeCell ref="BO243:BQ243"/>
    <mergeCell ref="BR245:BT245"/>
    <mergeCell ref="AX249:AZ249"/>
    <mergeCell ref="BL249:BN249"/>
    <mergeCell ref="BL246:BN246"/>
    <mergeCell ref="BU249:BW249"/>
    <mergeCell ref="AZ230:BB230"/>
    <mergeCell ref="BC230:BN230"/>
    <mergeCell ref="AZ231:BB231"/>
    <mergeCell ref="BC231:BN231"/>
    <mergeCell ref="AY236:AZ236"/>
    <mergeCell ref="BD236:BF236"/>
    <mergeCell ref="BB236:BC236"/>
    <mergeCell ref="BG234:BK234"/>
    <mergeCell ref="BD234:BF234"/>
    <mergeCell ref="BL236:BN236"/>
    <mergeCell ref="BV223:BX223"/>
    <mergeCell ref="BY223:CA223"/>
    <mergeCell ref="AY223:AZ223"/>
    <mergeCell ref="BB223:BC223"/>
    <mergeCell ref="BD223:BF223"/>
    <mergeCell ref="BL223:BN223"/>
    <mergeCell ref="BP223:BR223"/>
    <mergeCell ref="BS223:BU223"/>
    <mergeCell ref="BZ232:CA232"/>
    <mergeCell ref="BP234:BR234"/>
    <mergeCell ref="BL235:BN235"/>
    <mergeCell ref="BP231:BS231"/>
    <mergeCell ref="AY225:AZ225"/>
    <mergeCell ref="BB225:BC225"/>
    <mergeCell ref="BD225:BF225"/>
    <mergeCell ref="BL225:BN225"/>
    <mergeCell ref="AY224:AZ224"/>
    <mergeCell ref="BB224:BC224"/>
    <mergeCell ref="BD224:BF224"/>
    <mergeCell ref="BL224:BN224"/>
    <mergeCell ref="BV225:BX225"/>
    <mergeCell ref="BY225:CA225"/>
    <mergeCell ref="BL210:BN210"/>
    <mergeCell ref="BP224:BR224"/>
    <mergeCell ref="BS224:BU224"/>
    <mergeCell ref="BP225:BR225"/>
    <mergeCell ref="BS225:BU225"/>
    <mergeCell ref="BV224:BX224"/>
    <mergeCell ref="BY224:CA224"/>
    <mergeCell ref="BD226:BF226"/>
    <mergeCell ref="BL226:BN226"/>
    <mergeCell ref="BV220:BX220"/>
    <mergeCell ref="BO218:BQ218"/>
    <mergeCell ref="BP220:BR220"/>
    <mergeCell ref="BG220:BK220"/>
    <mergeCell ref="BL220:BN220"/>
    <mergeCell ref="BV222:BX222"/>
    <mergeCell ref="BP221:BR221"/>
    <mergeCell ref="BS221:BU221"/>
    <mergeCell ref="BV221:BX221"/>
    <mergeCell ref="BP222:BR222"/>
    <mergeCell ref="BY222:CA222"/>
    <mergeCell ref="BY220:CA220"/>
    <mergeCell ref="BY221:CA221"/>
    <mergeCell ref="BP226:BR226"/>
    <mergeCell ref="BZ212:CB212"/>
    <mergeCell ref="BY210:CB211"/>
    <mergeCell ref="AY220:BC220"/>
    <mergeCell ref="BL221:BN221"/>
    <mergeCell ref="AY222:AZ222"/>
    <mergeCell ref="BB222:BC222"/>
    <mergeCell ref="BD222:BF222"/>
    <mergeCell ref="BD220:BF220"/>
    <mergeCell ref="BD221:BF221"/>
    <mergeCell ref="BB221:BC221"/>
    <mergeCell ref="AY221:AZ221"/>
    <mergeCell ref="BL222:BN222"/>
    <mergeCell ref="BS222:BU222"/>
    <mergeCell ref="BR216:BT216"/>
    <mergeCell ref="BO215:BQ215"/>
    <mergeCell ref="BR215:BT215"/>
    <mergeCell ref="AX218:AZ218"/>
    <mergeCell ref="BL218:BN218"/>
    <mergeCell ref="BR218:BT218"/>
    <mergeCell ref="AX217:AZ217"/>
    <mergeCell ref="BL217:BN217"/>
    <mergeCell ref="BO217:BQ217"/>
    <mergeCell ref="BR217:BT217"/>
    <mergeCell ref="AX215:AZ215"/>
    <mergeCell ref="BA215:BC215"/>
    <mergeCell ref="BD189:BF189"/>
    <mergeCell ref="AX213:AZ213"/>
    <mergeCell ref="BL213:BN213"/>
    <mergeCell ref="BD215:BF215"/>
    <mergeCell ref="BG215:BK215"/>
    <mergeCell ref="BL215:BN215"/>
    <mergeCell ref="BO213:BQ213"/>
    <mergeCell ref="BB202:BC202"/>
    <mergeCell ref="AZ198:BB198"/>
    <mergeCell ref="AY202:AZ202"/>
    <mergeCell ref="BC199:BN199"/>
    <mergeCell ref="BL201:BN201"/>
    <mergeCell ref="BG201:BK201"/>
    <mergeCell ref="BP199:BS199"/>
    <mergeCell ref="BO211:BQ211"/>
    <mergeCell ref="BR213:BT213"/>
    <mergeCell ref="AX212:AZ212"/>
    <mergeCell ref="BL212:BN212"/>
    <mergeCell ref="BO212:BQ212"/>
    <mergeCell ref="BR212:BT212"/>
    <mergeCell ref="BR210:BT210"/>
    <mergeCell ref="AX210:AZ210"/>
    <mergeCell ref="BA210:BC210"/>
    <mergeCell ref="BD210:BF210"/>
    <mergeCell ref="BL211:BN211"/>
    <mergeCell ref="AY204:AZ204"/>
    <mergeCell ref="BB203:BC203"/>
    <mergeCell ref="BB204:BC204"/>
    <mergeCell ref="BD204:BF204"/>
    <mergeCell ref="AX211:AZ211"/>
    <mergeCell ref="AX209:BC209"/>
    <mergeCell ref="BG210:BK210"/>
    <mergeCell ref="BR178:BT178"/>
    <mergeCell ref="AX196:BN196"/>
    <mergeCell ref="AX195:AZ195"/>
    <mergeCell ref="BA195:BC195"/>
    <mergeCell ref="BD195:BN195"/>
    <mergeCell ref="BD192:BF192"/>
    <mergeCell ref="BL192:BN192"/>
    <mergeCell ref="BO210:BQ210"/>
    <mergeCell ref="BC198:BN198"/>
    <mergeCell ref="BL204:BN204"/>
    <mergeCell ref="BL203:BN203"/>
    <mergeCell ref="BD202:BF202"/>
    <mergeCell ref="BL202:BN202"/>
    <mergeCell ref="BP204:BR204"/>
    <mergeCell ref="BD203:BF203"/>
    <mergeCell ref="BS189:BU189"/>
    <mergeCell ref="BL190:BN190"/>
    <mergeCell ref="BP197:BS197"/>
    <mergeCell ref="BP189:BR189"/>
    <mergeCell ref="BB191:BC191"/>
    <mergeCell ref="BD191:BF191"/>
    <mergeCell ref="BL191:BN191"/>
    <mergeCell ref="AY189:AZ189"/>
    <mergeCell ref="BB189:BC189"/>
    <mergeCell ref="AY203:AZ203"/>
    <mergeCell ref="BO184:BQ184"/>
    <mergeCell ref="BO185:BQ185"/>
    <mergeCell ref="BP190:BR190"/>
    <mergeCell ref="BR183:BT183"/>
    <mergeCell ref="BP187:BR187"/>
    <mergeCell ref="BS187:BU187"/>
    <mergeCell ref="BU185:BW185"/>
    <mergeCell ref="BD177:BF177"/>
    <mergeCell ref="BL177:BN177"/>
    <mergeCell ref="BP171:BR171"/>
    <mergeCell ref="AW173:CA173"/>
    <mergeCell ref="AW175:CA175"/>
    <mergeCell ref="BB171:BC171"/>
    <mergeCell ref="BD171:BF171"/>
    <mergeCell ref="BL171:BN171"/>
    <mergeCell ref="AY171:AZ171"/>
    <mergeCell ref="BR177:BT177"/>
    <mergeCell ref="AX177:AZ177"/>
    <mergeCell ref="BG177:BK177"/>
    <mergeCell ref="BS171:BU171"/>
    <mergeCell ref="BU177:BW177"/>
    <mergeCell ref="BZ174:CB174"/>
    <mergeCell ref="BL185:BN185"/>
    <mergeCell ref="BR185:BT185"/>
    <mergeCell ref="AX178:AZ178"/>
    <mergeCell ref="BL178:BN178"/>
    <mergeCell ref="BO178:BQ178"/>
    <mergeCell ref="AX182:AZ182"/>
    <mergeCell ref="BA182:BC182"/>
    <mergeCell ref="BD182:BF182"/>
    <mergeCell ref="BG182:BK182"/>
    <mergeCell ref="AX179:AZ179"/>
    <mergeCell ref="BL179:BN179"/>
    <mergeCell ref="BO179:BQ179"/>
    <mergeCell ref="AX180:AZ180"/>
    <mergeCell ref="BL180:BN180"/>
    <mergeCell ref="BO180:BQ180"/>
    <mergeCell ref="BL182:BN182"/>
    <mergeCell ref="BO182:BQ182"/>
    <mergeCell ref="BB155:BC155"/>
    <mergeCell ref="BD155:BF155"/>
    <mergeCell ref="BL155:BN155"/>
    <mergeCell ref="BD154:BF154"/>
    <mergeCell ref="AY155:AZ155"/>
    <mergeCell ref="BG154:BK154"/>
    <mergeCell ref="BD168:BF168"/>
    <mergeCell ref="BP159:BR159"/>
    <mergeCell ref="BS159:BU159"/>
    <mergeCell ref="BP157:BR157"/>
    <mergeCell ref="AZ165:BB165"/>
    <mergeCell ref="BC165:BN165"/>
    <mergeCell ref="AZ166:BB166"/>
    <mergeCell ref="BB169:BC169"/>
    <mergeCell ref="BL169:BN169"/>
    <mergeCell ref="AY170:AZ170"/>
    <mergeCell ref="BB170:BC170"/>
    <mergeCell ref="BD170:BF170"/>
    <mergeCell ref="BL170:BN170"/>
    <mergeCell ref="BD169:BF169"/>
    <mergeCell ref="BC166:BN166"/>
    <mergeCell ref="AY168:BC168"/>
    <mergeCell ref="BG168:BK168"/>
    <mergeCell ref="BL160:BN160"/>
    <mergeCell ref="BS160:BU160"/>
    <mergeCell ref="AY159:AZ159"/>
    <mergeCell ref="BB159:BC159"/>
    <mergeCell ref="BD159:BF159"/>
    <mergeCell ref="BL159:BN159"/>
    <mergeCell ref="BL168:BN168"/>
    <mergeCell ref="AX163:BN163"/>
    <mergeCell ref="BP168:BR168"/>
    <mergeCell ref="AY156:AZ156"/>
    <mergeCell ref="BB156:BC156"/>
    <mergeCell ref="BD156:BF156"/>
    <mergeCell ref="BB157:BC157"/>
    <mergeCell ref="BD157:BF157"/>
    <mergeCell ref="BB158:BC158"/>
    <mergeCell ref="BD158:BF158"/>
    <mergeCell ref="BL158:BN158"/>
    <mergeCell ref="BL157:BN157"/>
    <mergeCell ref="AY157:AZ157"/>
    <mergeCell ref="BB160:BC160"/>
    <mergeCell ref="AZ164:BB164"/>
    <mergeCell ref="BC164:BN164"/>
    <mergeCell ref="AX162:AZ162"/>
    <mergeCell ref="BA162:BC162"/>
    <mergeCell ref="BD162:BN162"/>
    <mergeCell ref="BD160:BF160"/>
    <mergeCell ref="AY160:AZ160"/>
    <mergeCell ref="BL149:BN149"/>
    <mergeCell ref="BL150:BN150"/>
    <mergeCell ref="BO150:BQ150"/>
    <mergeCell ref="BR150:BT150"/>
    <mergeCell ref="BO149:BQ149"/>
    <mergeCell ref="BR149:BT149"/>
    <mergeCell ref="AX150:AZ150"/>
    <mergeCell ref="AX152:AZ152"/>
    <mergeCell ref="BL152:BN152"/>
    <mergeCell ref="BO152:BQ152"/>
    <mergeCell ref="BL151:BN151"/>
    <mergeCell ref="BO151:BQ151"/>
    <mergeCell ref="BR152:BT152"/>
    <mergeCell ref="BO147:BQ147"/>
    <mergeCell ref="BR147:BT147"/>
    <mergeCell ref="AY154:BC154"/>
    <mergeCell ref="BR144:BT144"/>
    <mergeCell ref="BO145:BQ145"/>
    <mergeCell ref="BL144:BN144"/>
    <mergeCell ref="AX143:AZ143"/>
    <mergeCell ref="BB138:BC138"/>
    <mergeCell ref="AY138:AZ138"/>
    <mergeCell ref="BG144:BK144"/>
    <mergeCell ref="BP138:BR138"/>
    <mergeCell ref="BR145:BT145"/>
    <mergeCell ref="BL145:BN145"/>
    <mergeCell ref="BY138:CA138"/>
    <mergeCell ref="AX144:AZ144"/>
    <mergeCell ref="BD144:BF144"/>
    <mergeCell ref="AX146:AZ146"/>
    <mergeCell ref="BL138:BN138"/>
    <mergeCell ref="BT141:BY141"/>
    <mergeCell ref="BR146:BT146"/>
    <mergeCell ref="BZ141:CB141"/>
    <mergeCell ref="BU145:BW145"/>
    <mergeCell ref="BA144:BC144"/>
    <mergeCell ref="BP131:BS131"/>
    <mergeCell ref="BT131:BU131"/>
    <mergeCell ref="BT132:BU132"/>
    <mergeCell ref="AX130:BN130"/>
    <mergeCell ref="BB127:BC127"/>
    <mergeCell ref="BP125:BR125"/>
    <mergeCell ref="BS125:BU125"/>
    <mergeCell ref="BV124:BX124"/>
    <mergeCell ref="BD136:BF136"/>
    <mergeCell ref="BL136:BN136"/>
    <mergeCell ref="AY135:BC135"/>
    <mergeCell ref="BD135:BF135"/>
    <mergeCell ref="BL135:BN135"/>
    <mergeCell ref="AY136:AZ136"/>
    <mergeCell ref="AZ131:BB131"/>
    <mergeCell ref="BV132:BW132"/>
    <mergeCell ref="BS126:BU126"/>
    <mergeCell ref="BP127:BR127"/>
    <mergeCell ref="BP129:CA129"/>
    <mergeCell ref="BS127:BU127"/>
    <mergeCell ref="BV131:BW131"/>
    <mergeCell ref="BX133:BY133"/>
    <mergeCell ref="BZ133:CA133"/>
    <mergeCell ref="BX131:BY131"/>
    <mergeCell ref="BV125:BX125"/>
    <mergeCell ref="BZ132:CA132"/>
    <mergeCell ref="BY127:CA127"/>
    <mergeCell ref="BV137:BX137"/>
    <mergeCell ref="BX132:BY132"/>
    <mergeCell ref="BB122:BC122"/>
    <mergeCell ref="BD122:BF122"/>
    <mergeCell ref="BL122:BN122"/>
    <mergeCell ref="BP122:BR122"/>
    <mergeCell ref="BS122:BU122"/>
    <mergeCell ref="AY123:AZ123"/>
    <mergeCell ref="BD123:BF123"/>
    <mergeCell ref="AY124:AZ124"/>
    <mergeCell ref="BB124:BC124"/>
    <mergeCell ref="BD124:BF124"/>
    <mergeCell ref="BL124:BN124"/>
    <mergeCell ref="BB123:BC123"/>
    <mergeCell ref="BP132:BS132"/>
    <mergeCell ref="BP124:BR124"/>
    <mergeCell ref="BS124:BU124"/>
    <mergeCell ref="BS137:BU137"/>
    <mergeCell ref="BB136:BC136"/>
    <mergeCell ref="BP135:BR135"/>
    <mergeCell ref="BV122:BX122"/>
    <mergeCell ref="BV123:BX123"/>
    <mergeCell ref="BY124:CA124"/>
    <mergeCell ref="BY123:CA123"/>
    <mergeCell ref="BY126:CA126"/>
    <mergeCell ref="BB125:BC125"/>
    <mergeCell ref="AY126:AZ126"/>
    <mergeCell ref="BV126:BX126"/>
    <mergeCell ref="BV133:BW133"/>
    <mergeCell ref="BC133:BN133"/>
    <mergeCell ref="BP133:BS133"/>
    <mergeCell ref="BT133:BU133"/>
    <mergeCell ref="BY122:CA122"/>
    <mergeCell ref="BY136:CA136"/>
    <mergeCell ref="BL111:BN111"/>
    <mergeCell ref="BA111:BC111"/>
    <mergeCell ref="AX111:AZ111"/>
    <mergeCell ref="AX112:AZ112"/>
    <mergeCell ref="BO117:BQ117"/>
    <mergeCell ref="BR117:BT117"/>
    <mergeCell ref="AX118:AZ118"/>
    <mergeCell ref="BL118:BN118"/>
    <mergeCell ref="AX116:AZ116"/>
    <mergeCell ref="BA116:BC116"/>
    <mergeCell ref="BO111:BQ111"/>
    <mergeCell ref="BS121:BU121"/>
    <mergeCell ref="BL119:BN119"/>
    <mergeCell ref="BO119:BQ119"/>
    <mergeCell ref="BR119:BT119"/>
    <mergeCell ref="BU118:BW118"/>
    <mergeCell ref="BU119:BW119"/>
    <mergeCell ref="BO118:BQ118"/>
    <mergeCell ref="BD121:BF121"/>
    <mergeCell ref="AX113:AZ113"/>
    <mergeCell ref="AX117:AZ117"/>
    <mergeCell ref="BL117:BN117"/>
    <mergeCell ref="AX119:AZ119"/>
    <mergeCell ref="AY121:BC121"/>
    <mergeCell ref="BO114:BQ114"/>
    <mergeCell ref="BA129:BC129"/>
    <mergeCell ref="BD129:BN129"/>
    <mergeCell ref="BD127:BF127"/>
    <mergeCell ref="BL127:BN127"/>
    <mergeCell ref="AY127:AZ127"/>
    <mergeCell ref="BY90:CA90"/>
    <mergeCell ref="BL94:BN94"/>
    <mergeCell ref="AX96:AZ96"/>
    <mergeCell ref="BS105:BU105"/>
    <mergeCell ref="BY94:CA94"/>
    <mergeCell ref="BP94:BR94"/>
    <mergeCell ref="BS94:BU94"/>
    <mergeCell ref="BP96:CA96"/>
    <mergeCell ref="BV94:BX94"/>
    <mergeCell ref="BP100:BS100"/>
    <mergeCell ref="BY104:CA104"/>
    <mergeCell ref="BV99:BW99"/>
    <mergeCell ref="BS104:BU104"/>
    <mergeCell ref="AZ100:BB100"/>
    <mergeCell ref="BC100:BN100"/>
    <mergeCell ref="BY102:CA102"/>
    <mergeCell ref="BS91:BU91"/>
    <mergeCell ref="BV91:BX91"/>
    <mergeCell ref="BY91:CA91"/>
    <mergeCell ref="AY92:AZ92"/>
    <mergeCell ref="BP93:BR93"/>
    <mergeCell ref="BS93:BU93"/>
    <mergeCell ref="BP98:BS98"/>
    <mergeCell ref="BX98:BY98"/>
    <mergeCell ref="BZ98:CA98"/>
    <mergeCell ref="BZ99:CA99"/>
    <mergeCell ref="BX99:BY99"/>
    <mergeCell ref="BV100:BW100"/>
    <mergeCell ref="BX100:BY100"/>
    <mergeCell ref="BC98:BN98"/>
    <mergeCell ref="AZ99:BB99"/>
    <mergeCell ref="AY91:AZ91"/>
    <mergeCell ref="BD91:BF91"/>
    <mergeCell ref="BL91:BN91"/>
    <mergeCell ref="BP91:BR91"/>
    <mergeCell ref="BY103:CA103"/>
    <mergeCell ref="BP103:BR103"/>
    <mergeCell ref="BS103:BU103"/>
    <mergeCell ref="BV98:BW98"/>
    <mergeCell ref="BA96:BC96"/>
    <mergeCell ref="BD96:BN96"/>
    <mergeCell ref="BV92:BX92"/>
    <mergeCell ref="BY92:CA92"/>
    <mergeCell ref="BV93:BX93"/>
    <mergeCell ref="BY93:CA93"/>
    <mergeCell ref="BB92:BC92"/>
    <mergeCell ref="BD92:BF92"/>
    <mergeCell ref="BL92:BN92"/>
    <mergeCell ref="BP92:BR92"/>
    <mergeCell ref="BS92:BU92"/>
    <mergeCell ref="BZ100:CA100"/>
    <mergeCell ref="BB93:BC93"/>
    <mergeCell ref="BD93:BF93"/>
    <mergeCell ref="BL93:BN93"/>
    <mergeCell ref="BG102:BK102"/>
    <mergeCell ref="BV121:BX121"/>
    <mergeCell ref="BV105:BX105"/>
    <mergeCell ref="BG121:BK121"/>
    <mergeCell ref="BL121:BN121"/>
    <mergeCell ref="BB105:BC105"/>
    <mergeCell ref="BP105:BR105"/>
    <mergeCell ref="AY88:BC88"/>
    <mergeCell ref="BV88:BX88"/>
    <mergeCell ref="BZ82:CB82"/>
    <mergeCell ref="BZ83:CB83"/>
    <mergeCell ref="BU84:BW84"/>
    <mergeCell ref="BO84:BQ84"/>
    <mergeCell ref="BR84:BT84"/>
    <mergeCell ref="BD83:BF83"/>
    <mergeCell ref="BG83:BK83"/>
    <mergeCell ref="AX84:AZ84"/>
    <mergeCell ref="BL84:BN84"/>
    <mergeCell ref="BL83:BN83"/>
    <mergeCell ref="BO83:BQ83"/>
    <mergeCell ref="BU85:BW85"/>
    <mergeCell ref="AX86:AZ86"/>
    <mergeCell ref="BL86:BN86"/>
    <mergeCell ref="BO86:BQ86"/>
    <mergeCell ref="BR86:BT86"/>
    <mergeCell ref="BU86:BW86"/>
    <mergeCell ref="AX85:AZ85"/>
    <mergeCell ref="BL85:BN85"/>
    <mergeCell ref="BB91:BC91"/>
    <mergeCell ref="BO85:BQ85"/>
    <mergeCell ref="BR85:BT85"/>
    <mergeCell ref="BZ85:CB85"/>
    <mergeCell ref="BY88:CA88"/>
    <mergeCell ref="AX83:AZ83"/>
    <mergeCell ref="Q180:S180"/>
    <mergeCell ref="AE132:AF132"/>
    <mergeCell ref="I94:K94"/>
    <mergeCell ref="G104:H104"/>
    <mergeCell ref="W145:Y145"/>
    <mergeCell ref="C97:S97"/>
    <mergeCell ref="I96:S96"/>
    <mergeCell ref="H98:S98"/>
    <mergeCell ref="F96:H96"/>
    <mergeCell ref="H100:S100"/>
    <mergeCell ref="C162:E162"/>
    <mergeCell ref="F162:H162"/>
    <mergeCell ref="C147:E147"/>
    <mergeCell ref="AA90:AC90"/>
    <mergeCell ref="E100:G100"/>
    <mergeCell ref="T83:V83"/>
    <mergeCell ref="AD105:AF105"/>
    <mergeCell ref="AD94:AF94"/>
    <mergeCell ref="U100:X100"/>
    <mergeCell ref="AA105:AC105"/>
    <mergeCell ref="D92:E92"/>
    <mergeCell ref="G94:H94"/>
    <mergeCell ref="AD88:AF88"/>
    <mergeCell ref="AE100:AF100"/>
    <mergeCell ref="AE84:AG84"/>
    <mergeCell ref="W86:Y86"/>
    <mergeCell ref="Z86:AB86"/>
    <mergeCell ref="BU81:BW81"/>
    <mergeCell ref="AX80:AZ80"/>
    <mergeCell ref="BL80:BN80"/>
    <mergeCell ref="BO80:BQ80"/>
    <mergeCell ref="BR80:BT80"/>
    <mergeCell ref="BU80:BW80"/>
    <mergeCell ref="AY89:AZ89"/>
    <mergeCell ref="AY122:AZ122"/>
    <mergeCell ref="AY125:AZ125"/>
    <mergeCell ref="AX151:AZ151"/>
    <mergeCell ref="AY158:AZ158"/>
    <mergeCell ref="AY169:AZ169"/>
    <mergeCell ref="BV156:BX156"/>
    <mergeCell ref="BU147:BW147"/>
    <mergeCell ref="AW109:CA109"/>
    <mergeCell ref="BY105:CA105"/>
    <mergeCell ref="BS102:BU102"/>
    <mergeCell ref="AX114:AZ114"/>
    <mergeCell ref="BL114:BN114"/>
    <mergeCell ref="AX97:BN97"/>
    <mergeCell ref="BB89:BC89"/>
    <mergeCell ref="BD89:BF89"/>
    <mergeCell ref="BZ108:CB108"/>
    <mergeCell ref="BV102:BX102"/>
    <mergeCell ref="BL102:BN102"/>
    <mergeCell ref="BL103:BN103"/>
    <mergeCell ref="BZ131:CA131"/>
    <mergeCell ref="BP99:BS99"/>
    <mergeCell ref="BT99:BU99"/>
    <mergeCell ref="BP126:BR126"/>
    <mergeCell ref="BU146:BW146"/>
    <mergeCell ref="BD102:BF102"/>
    <mergeCell ref="Y98:Z98"/>
    <mergeCell ref="H99:S99"/>
    <mergeCell ref="Y99:Z99"/>
    <mergeCell ref="U99:X99"/>
    <mergeCell ref="F111:H111"/>
    <mergeCell ref="D105:E105"/>
    <mergeCell ref="G105:H105"/>
    <mergeCell ref="B109:AF109"/>
    <mergeCell ref="B107:AF107"/>
    <mergeCell ref="AY191:AZ191"/>
    <mergeCell ref="L111:P111"/>
    <mergeCell ref="T111:V111"/>
    <mergeCell ref="X105:Z105"/>
    <mergeCell ref="Z111:AB111"/>
    <mergeCell ref="I92:K92"/>
    <mergeCell ref="AA132:AB132"/>
    <mergeCell ref="AY105:AZ105"/>
    <mergeCell ref="AX110:AZ110"/>
    <mergeCell ref="T180:V180"/>
    <mergeCell ref="Q179:S179"/>
    <mergeCell ref="T179:V179"/>
    <mergeCell ref="I103:K103"/>
    <mergeCell ref="I104:K104"/>
    <mergeCell ref="U131:X131"/>
    <mergeCell ref="L102:P102"/>
    <mergeCell ref="AY93:AZ93"/>
    <mergeCell ref="AW142:CA142"/>
    <mergeCell ref="AW140:CA140"/>
    <mergeCell ref="BV138:BX138"/>
    <mergeCell ref="BL146:BN146"/>
    <mergeCell ref="BO146:BQ146"/>
    <mergeCell ref="BD138:BF138"/>
    <mergeCell ref="BL79:BN79"/>
    <mergeCell ref="BL89:BN89"/>
    <mergeCell ref="AY137:AZ137"/>
    <mergeCell ref="BD125:BF125"/>
    <mergeCell ref="BL125:BN125"/>
    <mergeCell ref="BB126:BC126"/>
    <mergeCell ref="BD126:BF126"/>
    <mergeCell ref="BL126:BN126"/>
    <mergeCell ref="AX129:AZ129"/>
    <mergeCell ref="Q94:S94"/>
    <mergeCell ref="C179:E179"/>
    <mergeCell ref="H131:S131"/>
    <mergeCell ref="Q102:S102"/>
    <mergeCell ref="Y132:Z132"/>
    <mergeCell ref="AX79:AZ79"/>
    <mergeCell ref="BD105:BF105"/>
    <mergeCell ref="BA83:BC83"/>
    <mergeCell ref="BL90:BN90"/>
    <mergeCell ref="AZ132:BB132"/>
    <mergeCell ref="BC132:BN132"/>
    <mergeCell ref="AX147:AZ147"/>
    <mergeCell ref="BL147:BN147"/>
    <mergeCell ref="AX149:AZ149"/>
    <mergeCell ref="BA149:BC149"/>
    <mergeCell ref="BD149:BF149"/>
    <mergeCell ref="BG149:BK149"/>
    <mergeCell ref="Y108:AD108"/>
    <mergeCell ref="I91:K91"/>
    <mergeCell ref="Q105:S105"/>
    <mergeCell ref="AA103:AC103"/>
    <mergeCell ref="X103:Z103"/>
    <mergeCell ref="U103:W103"/>
    <mergeCell ref="D104:E104"/>
    <mergeCell ref="I111:K111"/>
    <mergeCell ref="Q92:S92"/>
    <mergeCell ref="AD89:AF89"/>
    <mergeCell ref="X89:Z89"/>
    <mergeCell ref="AA93:AC93"/>
    <mergeCell ref="U91:W91"/>
    <mergeCell ref="W85:Y85"/>
    <mergeCell ref="W84:Y84"/>
    <mergeCell ref="AE85:AG85"/>
    <mergeCell ref="Z84:AB84"/>
    <mergeCell ref="Z85:AB85"/>
    <mergeCell ref="T86:V86"/>
    <mergeCell ref="T85:V85"/>
    <mergeCell ref="U88:W88"/>
    <mergeCell ref="X88:Z88"/>
    <mergeCell ref="AA89:AC89"/>
    <mergeCell ref="U89:W89"/>
    <mergeCell ref="Q90:S90"/>
    <mergeCell ref="Q91:S91"/>
    <mergeCell ref="Q88:S88"/>
    <mergeCell ref="AA88:AC88"/>
    <mergeCell ref="Q111:S111"/>
    <mergeCell ref="I102:K102"/>
    <mergeCell ref="AD91:AF91"/>
    <mergeCell ref="AA91:AC91"/>
    <mergeCell ref="AD104:AF104"/>
    <mergeCell ref="AD103:AF103"/>
    <mergeCell ref="W111:Y111"/>
    <mergeCell ref="Q93:S93"/>
    <mergeCell ref="I105:K105"/>
    <mergeCell ref="G92:H92"/>
    <mergeCell ref="AD137:AF137"/>
    <mergeCell ref="AD136:AF136"/>
    <mergeCell ref="AA165:AB165"/>
    <mergeCell ref="AC165:AD165"/>
    <mergeCell ref="Z179:AB179"/>
    <mergeCell ref="T178:V178"/>
    <mergeCell ref="U166:X166"/>
    <mergeCell ref="D103:E103"/>
    <mergeCell ref="G103:H103"/>
    <mergeCell ref="C112:E112"/>
    <mergeCell ref="Q112:S112"/>
    <mergeCell ref="I90:K90"/>
    <mergeCell ref="Q89:S89"/>
    <mergeCell ref="D88:H88"/>
    <mergeCell ref="C86:E86"/>
    <mergeCell ref="C85:E85"/>
    <mergeCell ref="I88:K88"/>
    <mergeCell ref="I89:K89"/>
    <mergeCell ref="E99:G99"/>
    <mergeCell ref="D102:H102"/>
    <mergeCell ref="AC98:AD98"/>
    <mergeCell ref="U98:X98"/>
    <mergeCell ref="AA99:AB99"/>
    <mergeCell ref="X104:Z104"/>
    <mergeCell ref="Q104:S104"/>
    <mergeCell ref="U94:W94"/>
    <mergeCell ref="U92:W92"/>
    <mergeCell ref="X92:Z92"/>
    <mergeCell ref="C111:E111"/>
    <mergeCell ref="D93:E93"/>
    <mergeCell ref="U93:W93"/>
    <mergeCell ref="G93:H93"/>
    <mergeCell ref="T119:V119"/>
    <mergeCell ref="Q121:S121"/>
    <mergeCell ref="Q122:S122"/>
    <mergeCell ref="Q117:S117"/>
    <mergeCell ref="Q146:S146"/>
    <mergeCell ref="F144:H144"/>
    <mergeCell ref="T116:V116"/>
    <mergeCell ref="L143:V143"/>
    <mergeCell ref="U136:W136"/>
    <mergeCell ref="W116:Y116"/>
    <mergeCell ref="U137:W137"/>
    <mergeCell ref="AE179:AG179"/>
    <mergeCell ref="AD178:AG178"/>
    <mergeCell ref="Z177:AB177"/>
    <mergeCell ref="Z178:AB178"/>
    <mergeCell ref="C150:E150"/>
    <mergeCell ref="Q147:S147"/>
    <mergeCell ref="D160:E160"/>
    <mergeCell ref="G160:H160"/>
    <mergeCell ref="D159:E159"/>
    <mergeCell ref="C152:E152"/>
    <mergeCell ref="AD126:AF126"/>
    <mergeCell ref="AE131:AF131"/>
    <mergeCell ref="W177:Y177"/>
    <mergeCell ref="I168:K168"/>
    <mergeCell ref="L168:P168"/>
    <mergeCell ref="Q169:S169"/>
    <mergeCell ref="D169:E169"/>
    <mergeCell ref="D127:E127"/>
    <mergeCell ref="E131:G131"/>
    <mergeCell ref="C129:E129"/>
    <mergeCell ref="Q151:S151"/>
    <mergeCell ref="C130:S130"/>
    <mergeCell ref="W147:Y147"/>
    <mergeCell ref="T147:V147"/>
    <mergeCell ref="Z150:AB150"/>
    <mergeCell ref="AA154:AC154"/>
    <mergeCell ref="X138:Z138"/>
    <mergeCell ref="T151:V151"/>
    <mergeCell ref="I159:K159"/>
    <mergeCell ref="Q158:S158"/>
    <mergeCell ref="Z146:AB146"/>
    <mergeCell ref="I149:K149"/>
    <mergeCell ref="Q149:S149"/>
    <mergeCell ref="E132:G132"/>
    <mergeCell ref="H132:S132"/>
    <mergeCell ref="D135:H135"/>
    <mergeCell ref="E133:G133"/>
    <mergeCell ref="C151:E151"/>
    <mergeCell ref="Y131:Z131"/>
    <mergeCell ref="W149:Y149"/>
    <mergeCell ref="Q136:S136"/>
    <mergeCell ref="L149:P149"/>
    <mergeCell ref="D155:E155"/>
    <mergeCell ref="G155:H155"/>
    <mergeCell ref="D154:H154"/>
    <mergeCell ref="F149:H149"/>
    <mergeCell ref="U132:X132"/>
    <mergeCell ref="I188:K188"/>
    <mergeCell ref="D190:E190"/>
    <mergeCell ref="Q188:S188"/>
    <mergeCell ref="X189:Z189"/>
    <mergeCell ref="X192:Z192"/>
    <mergeCell ref="AA192:AC192"/>
    <mergeCell ref="T150:V150"/>
    <mergeCell ref="Q160:S160"/>
    <mergeCell ref="C146:E146"/>
    <mergeCell ref="T146:V146"/>
    <mergeCell ref="Q144:S144"/>
    <mergeCell ref="L144:P144"/>
    <mergeCell ref="C143:E143"/>
    <mergeCell ref="I144:K144"/>
    <mergeCell ref="C144:E144"/>
    <mergeCell ref="D138:E138"/>
    <mergeCell ref="D137:E137"/>
    <mergeCell ref="U160:W160"/>
    <mergeCell ref="C182:E182"/>
    <mergeCell ref="Y198:Z198"/>
    <mergeCell ref="AA198:AB198"/>
    <mergeCell ref="AC198:AD198"/>
    <mergeCell ref="AA197:AB197"/>
    <mergeCell ref="E199:G199"/>
    <mergeCell ref="AD189:AF189"/>
    <mergeCell ref="U190:W190"/>
    <mergeCell ref="U193:W193"/>
    <mergeCell ref="U189:W189"/>
    <mergeCell ref="AA189:AC189"/>
    <mergeCell ref="AD190:AF190"/>
    <mergeCell ref="X190:Z190"/>
    <mergeCell ref="E198:G198"/>
    <mergeCell ref="H198:S198"/>
    <mergeCell ref="D193:E193"/>
    <mergeCell ref="G193:H193"/>
    <mergeCell ref="D189:E189"/>
    <mergeCell ref="Q152:S152"/>
    <mergeCell ref="Q178:S178"/>
    <mergeCell ref="Z180:AB180"/>
    <mergeCell ref="W180:Y180"/>
    <mergeCell ref="Q182:S182"/>
    <mergeCell ref="I187:K187"/>
    <mergeCell ref="I162:S162"/>
    <mergeCell ref="Q154:S154"/>
    <mergeCell ref="AA159:AC159"/>
    <mergeCell ref="I158:K158"/>
    <mergeCell ref="W151:Y151"/>
    <mergeCell ref="G159:H159"/>
    <mergeCell ref="L187:P187"/>
    <mergeCell ref="G169:H169"/>
    <mergeCell ref="I169:K169"/>
    <mergeCell ref="I154:K154"/>
    <mergeCell ref="L154:P154"/>
    <mergeCell ref="T177:V177"/>
    <mergeCell ref="C163:S163"/>
    <mergeCell ref="E164:G164"/>
    <mergeCell ref="T182:V182"/>
    <mergeCell ref="D187:H187"/>
    <mergeCell ref="C185:E185"/>
    <mergeCell ref="Q185:S185"/>
    <mergeCell ref="X171:Z171"/>
    <mergeCell ref="W184:Y184"/>
    <mergeCell ref="C180:E180"/>
    <mergeCell ref="C183:E183"/>
    <mergeCell ref="Q168:S168"/>
    <mergeCell ref="Q187:S187"/>
    <mergeCell ref="G202:H202"/>
    <mergeCell ref="I202:K202"/>
    <mergeCell ref="AD201:AF201"/>
    <mergeCell ref="D201:H201"/>
    <mergeCell ref="I171:K171"/>
    <mergeCell ref="X201:Z201"/>
    <mergeCell ref="Q201:S201"/>
    <mergeCell ref="Q202:S202"/>
    <mergeCell ref="C196:S196"/>
    <mergeCell ref="I190:K190"/>
    <mergeCell ref="AD192:AF192"/>
    <mergeCell ref="AD191:AF191"/>
    <mergeCell ref="AA202:AC202"/>
    <mergeCell ref="AC199:AD199"/>
    <mergeCell ref="AE199:AF199"/>
    <mergeCell ref="AE198:AF198"/>
    <mergeCell ref="Q193:S193"/>
    <mergeCell ref="I192:K192"/>
    <mergeCell ref="D191:E191"/>
    <mergeCell ref="G191:H191"/>
    <mergeCell ref="I201:K201"/>
    <mergeCell ref="U202:W202"/>
    <mergeCell ref="L201:P201"/>
    <mergeCell ref="AA201:AC201"/>
    <mergeCell ref="Q192:S192"/>
    <mergeCell ref="H199:S199"/>
    <mergeCell ref="F195:H195"/>
    <mergeCell ref="I195:S195"/>
    <mergeCell ref="Q189:S189"/>
    <mergeCell ref="G190:H190"/>
    <mergeCell ref="H197:S197"/>
    <mergeCell ref="G189:H189"/>
    <mergeCell ref="I193:K193"/>
    <mergeCell ref="Q171:S171"/>
    <mergeCell ref="I170:K170"/>
    <mergeCell ref="F210:H210"/>
    <mergeCell ref="Q210:S210"/>
    <mergeCell ref="B208:AF208"/>
    <mergeCell ref="I203:K203"/>
    <mergeCell ref="E197:G197"/>
    <mergeCell ref="T210:V210"/>
    <mergeCell ref="U198:X198"/>
    <mergeCell ref="D202:E202"/>
    <mergeCell ref="C210:E210"/>
    <mergeCell ref="Q203:S203"/>
    <mergeCell ref="AE184:AG184"/>
    <mergeCell ref="AD187:AF187"/>
    <mergeCell ref="AA187:AC187"/>
    <mergeCell ref="Z183:AB183"/>
    <mergeCell ref="T183:V183"/>
    <mergeCell ref="G188:H188"/>
    <mergeCell ref="D188:E188"/>
    <mergeCell ref="Q190:S190"/>
    <mergeCell ref="I189:K189"/>
    <mergeCell ref="C195:E195"/>
    <mergeCell ref="D192:E192"/>
    <mergeCell ref="U187:W187"/>
    <mergeCell ref="I191:K191"/>
    <mergeCell ref="Y197:Z197"/>
    <mergeCell ref="U171:W171"/>
    <mergeCell ref="Y174:AD174"/>
    <mergeCell ref="G192:H192"/>
    <mergeCell ref="Q191:S191"/>
    <mergeCell ref="D170:E170"/>
    <mergeCell ref="Q113:S113"/>
    <mergeCell ref="Q116:S116"/>
    <mergeCell ref="Q114:S114"/>
    <mergeCell ref="D125:E125"/>
    <mergeCell ref="Q126:S126"/>
    <mergeCell ref="C113:E113"/>
    <mergeCell ref="D123:E123"/>
    <mergeCell ref="D124:E124"/>
    <mergeCell ref="G124:H124"/>
    <mergeCell ref="I124:K124"/>
    <mergeCell ref="L116:P116"/>
    <mergeCell ref="I116:K116"/>
    <mergeCell ref="C116:E116"/>
    <mergeCell ref="I121:K121"/>
    <mergeCell ref="C114:E114"/>
    <mergeCell ref="C119:E119"/>
    <mergeCell ref="C118:E118"/>
    <mergeCell ref="G125:H125"/>
    <mergeCell ref="Q124:S124"/>
    <mergeCell ref="I125:K125"/>
    <mergeCell ref="I122:K122"/>
    <mergeCell ref="C117:E117"/>
    <mergeCell ref="L121:P121"/>
    <mergeCell ref="Q118:S118"/>
    <mergeCell ref="D126:E126"/>
    <mergeCell ref="G126:H126"/>
    <mergeCell ref="I126:K126"/>
    <mergeCell ref="Q119:S119"/>
    <mergeCell ref="G123:H123"/>
    <mergeCell ref="C149:E149"/>
    <mergeCell ref="I127:K127"/>
    <mergeCell ref="I129:S129"/>
    <mergeCell ref="G127:H127"/>
    <mergeCell ref="AD221:AF221"/>
    <mergeCell ref="Q156:S156"/>
    <mergeCell ref="D157:E157"/>
    <mergeCell ref="G157:H157"/>
    <mergeCell ref="D158:E158"/>
    <mergeCell ref="G158:H158"/>
    <mergeCell ref="G156:H156"/>
    <mergeCell ref="I156:K156"/>
    <mergeCell ref="I157:K157"/>
    <mergeCell ref="Q157:S157"/>
    <mergeCell ref="Q204:S204"/>
    <mergeCell ref="X202:Z202"/>
    <mergeCell ref="C209:E209"/>
    <mergeCell ref="X221:Z221"/>
    <mergeCell ref="C213:E213"/>
    <mergeCell ref="U204:W204"/>
    <mergeCell ref="U203:W203"/>
    <mergeCell ref="X203:Z203"/>
    <mergeCell ref="T212:V212"/>
    <mergeCell ref="Q212:S212"/>
    <mergeCell ref="Q211:S211"/>
    <mergeCell ref="W212:Y212"/>
    <mergeCell ref="W218:Y218"/>
    <mergeCell ref="C215:E215"/>
    <mergeCell ref="Q213:S213"/>
    <mergeCell ref="I210:K210"/>
    <mergeCell ref="G170:H170"/>
    <mergeCell ref="AA191:AC191"/>
    <mergeCell ref="I215:K215"/>
    <mergeCell ref="W216:Y216"/>
    <mergeCell ref="L215:P215"/>
    <mergeCell ref="W211:Y211"/>
    <mergeCell ref="W210:Y210"/>
    <mergeCell ref="AA203:AC203"/>
    <mergeCell ref="Z211:AB211"/>
    <mergeCell ref="Y207:AD207"/>
    <mergeCell ref="T211:V211"/>
    <mergeCell ref="Q215:S215"/>
    <mergeCell ref="T213:V213"/>
    <mergeCell ref="D204:E204"/>
    <mergeCell ref="G204:H204"/>
    <mergeCell ref="G203:H203"/>
    <mergeCell ref="X204:Z204"/>
    <mergeCell ref="I204:K204"/>
    <mergeCell ref="AE217:AG217"/>
    <mergeCell ref="W213:Y213"/>
    <mergeCell ref="C211:E211"/>
    <mergeCell ref="L210:P210"/>
    <mergeCell ref="AE215:AG215"/>
    <mergeCell ref="C212:E212"/>
    <mergeCell ref="L209:V209"/>
    <mergeCell ref="D221:E221"/>
    <mergeCell ref="G221:H221"/>
    <mergeCell ref="I221:K221"/>
    <mergeCell ref="Q221:S221"/>
    <mergeCell ref="U221:W221"/>
    <mergeCell ref="X223:Z223"/>
    <mergeCell ref="AA223:AC223"/>
    <mergeCell ref="Q217:S217"/>
    <mergeCell ref="Q216:S216"/>
    <mergeCell ref="W217:Y217"/>
    <mergeCell ref="Q220:S220"/>
    <mergeCell ref="X220:Z220"/>
    <mergeCell ref="U220:W220"/>
    <mergeCell ref="C218:E218"/>
    <mergeCell ref="Z218:AB218"/>
    <mergeCell ref="D220:H220"/>
    <mergeCell ref="I220:K220"/>
    <mergeCell ref="L220:P220"/>
    <mergeCell ref="Q218:S218"/>
    <mergeCell ref="I223:K223"/>
    <mergeCell ref="Q223:S223"/>
    <mergeCell ref="U223:W223"/>
    <mergeCell ref="Z217:AB217"/>
    <mergeCell ref="AA220:AC220"/>
    <mergeCell ref="T218:V218"/>
    <mergeCell ref="C216:E216"/>
    <mergeCell ref="D224:E224"/>
    <mergeCell ref="G224:H224"/>
    <mergeCell ref="I224:K224"/>
    <mergeCell ref="Q224:S224"/>
    <mergeCell ref="U224:W224"/>
    <mergeCell ref="X224:Z224"/>
    <mergeCell ref="D225:E225"/>
    <mergeCell ref="G225:H225"/>
    <mergeCell ref="U228:AF228"/>
    <mergeCell ref="AA224:AC224"/>
    <mergeCell ref="AD224:AF224"/>
    <mergeCell ref="AA225:AC225"/>
    <mergeCell ref="AD225:AF225"/>
    <mergeCell ref="D222:E222"/>
    <mergeCell ref="G222:H222"/>
    <mergeCell ref="I222:K222"/>
    <mergeCell ref="Q222:S222"/>
    <mergeCell ref="U222:W222"/>
    <mergeCell ref="D223:E223"/>
    <mergeCell ref="G223:H223"/>
    <mergeCell ref="AA222:AC222"/>
    <mergeCell ref="E230:G230"/>
    <mergeCell ref="H230:S230"/>
    <mergeCell ref="E231:G231"/>
    <mergeCell ref="H231:S231"/>
    <mergeCell ref="E232:G232"/>
    <mergeCell ref="H232:S232"/>
    <mergeCell ref="D234:H234"/>
    <mergeCell ref="I234:K234"/>
    <mergeCell ref="U231:X231"/>
    <mergeCell ref="D236:E236"/>
    <mergeCell ref="U230:X230"/>
    <mergeCell ref="X236:Z236"/>
    <mergeCell ref="U236:W236"/>
    <mergeCell ref="Y231:Z231"/>
    <mergeCell ref="D235:E235"/>
    <mergeCell ref="G235:H235"/>
    <mergeCell ref="I225:K225"/>
    <mergeCell ref="Q225:S225"/>
    <mergeCell ref="C228:E228"/>
    <mergeCell ref="F228:H228"/>
    <mergeCell ref="I228:S228"/>
    <mergeCell ref="D226:E226"/>
    <mergeCell ref="G226:H226"/>
    <mergeCell ref="I226:K226"/>
    <mergeCell ref="Q226:S226"/>
    <mergeCell ref="U225:W225"/>
    <mergeCell ref="X225:Z225"/>
    <mergeCell ref="C246:E246"/>
    <mergeCell ref="Q246:S246"/>
    <mergeCell ref="T246:V246"/>
    <mergeCell ref="W246:Y246"/>
    <mergeCell ref="C248:E248"/>
    <mergeCell ref="F248:H248"/>
    <mergeCell ref="I248:K248"/>
    <mergeCell ref="T245:V245"/>
    <mergeCell ref="C242:E242"/>
    <mergeCell ref="C243:E243"/>
    <mergeCell ref="C245:E245"/>
    <mergeCell ref="Q245:S245"/>
    <mergeCell ref="C244:E244"/>
    <mergeCell ref="Q244:S244"/>
    <mergeCell ref="T244:V244"/>
    <mergeCell ref="W244:Y244"/>
    <mergeCell ref="D237:E237"/>
    <mergeCell ref="G237:H237"/>
    <mergeCell ref="I237:K237"/>
    <mergeCell ref="F243:H243"/>
    <mergeCell ref="I243:K243"/>
    <mergeCell ref="L243:P243"/>
    <mergeCell ref="Q243:S243"/>
    <mergeCell ref="Q237:S237"/>
    <mergeCell ref="B241:AF241"/>
    <mergeCell ref="AE240:AG240"/>
    <mergeCell ref="B239:AF239"/>
    <mergeCell ref="U237:W237"/>
    <mergeCell ref="W243:Y243"/>
    <mergeCell ref="W245:Y245"/>
    <mergeCell ref="AE248:AG248"/>
    <mergeCell ref="T243:V243"/>
    <mergeCell ref="AA268:AC268"/>
    <mergeCell ref="AA254:AC254"/>
    <mergeCell ref="Q251:S251"/>
    <mergeCell ref="Q258:S258"/>
    <mergeCell ref="W250:Y250"/>
    <mergeCell ref="I255:K255"/>
    <mergeCell ref="Q255:S255"/>
    <mergeCell ref="Q253:S253"/>
    <mergeCell ref="U254:W254"/>
    <mergeCell ref="X254:Z254"/>
    <mergeCell ref="X253:Z253"/>
    <mergeCell ref="U253:W253"/>
    <mergeCell ref="T251:V251"/>
    <mergeCell ref="Q254:S254"/>
    <mergeCell ref="L248:P248"/>
    <mergeCell ref="Q248:S248"/>
    <mergeCell ref="D253:H253"/>
    <mergeCell ref="C249:E249"/>
    <mergeCell ref="Q249:S249"/>
    <mergeCell ref="I253:K253"/>
    <mergeCell ref="L253:P253"/>
    <mergeCell ref="C250:E250"/>
    <mergeCell ref="Q250:S250"/>
    <mergeCell ref="C251:E251"/>
    <mergeCell ref="W248:Y248"/>
    <mergeCell ref="G258:H258"/>
    <mergeCell ref="I258:K258"/>
    <mergeCell ref="T249:V249"/>
    <mergeCell ref="Z251:AB251"/>
    <mergeCell ref="X257:Z257"/>
    <mergeCell ref="Z248:AB248"/>
    <mergeCell ref="X256:Z256"/>
    <mergeCell ref="E263:G263"/>
    <mergeCell ref="H263:S263"/>
    <mergeCell ref="E264:G264"/>
    <mergeCell ref="H264:S264"/>
    <mergeCell ref="C261:E261"/>
    <mergeCell ref="F261:H261"/>
    <mergeCell ref="I261:S261"/>
    <mergeCell ref="C262:S262"/>
    <mergeCell ref="I256:K256"/>
    <mergeCell ref="I254:K254"/>
    <mergeCell ref="D259:E259"/>
    <mergeCell ref="G259:H259"/>
    <mergeCell ref="I259:K259"/>
    <mergeCell ref="Q259:S259"/>
    <mergeCell ref="G257:H257"/>
    <mergeCell ref="I257:K257"/>
    <mergeCell ref="Q257:S257"/>
    <mergeCell ref="D258:E258"/>
    <mergeCell ref="D257:E257"/>
    <mergeCell ref="D254:E254"/>
    <mergeCell ref="G254:H254"/>
    <mergeCell ref="D256:E256"/>
    <mergeCell ref="G256:H256"/>
    <mergeCell ref="D255:E255"/>
    <mergeCell ref="G255:H255"/>
    <mergeCell ref="Q256:S256"/>
    <mergeCell ref="AD270:AF270"/>
    <mergeCell ref="AD269:AF269"/>
    <mergeCell ref="AD268:AF268"/>
    <mergeCell ref="U270:W270"/>
    <mergeCell ref="X270:Z270"/>
    <mergeCell ref="AA270:AC270"/>
    <mergeCell ref="U269:W269"/>
    <mergeCell ref="D270:E270"/>
    <mergeCell ref="G270:H270"/>
    <mergeCell ref="I270:K270"/>
    <mergeCell ref="Q270:S270"/>
    <mergeCell ref="D269:E269"/>
    <mergeCell ref="G269:H269"/>
    <mergeCell ref="I269:K269"/>
    <mergeCell ref="Q269:S269"/>
    <mergeCell ref="E265:G265"/>
    <mergeCell ref="H265:S265"/>
    <mergeCell ref="D268:E268"/>
    <mergeCell ref="G268:H268"/>
    <mergeCell ref="I268:K268"/>
    <mergeCell ref="Q268:S268"/>
    <mergeCell ref="D267:H267"/>
    <mergeCell ref="I267:K267"/>
    <mergeCell ref="L267:P267"/>
    <mergeCell ref="Q267:S267"/>
    <mergeCell ref="AE265:AF265"/>
    <mergeCell ref="U267:W267"/>
    <mergeCell ref="X269:Z269"/>
    <mergeCell ref="AA269:AC269"/>
    <mergeCell ref="X267:Z267"/>
    <mergeCell ref="U268:W268"/>
    <mergeCell ref="X268:Z268"/>
    <mergeCell ref="AA267:AC267"/>
    <mergeCell ref="AD267:AF267"/>
    <mergeCell ref="X234:Z234"/>
    <mergeCell ref="AA234:AC234"/>
    <mergeCell ref="AD234:AF234"/>
    <mergeCell ref="AA259:AC259"/>
    <mergeCell ref="AD259:AF259"/>
    <mergeCell ref="AA258:AC258"/>
    <mergeCell ref="AD258:AF258"/>
    <mergeCell ref="T250:V250"/>
    <mergeCell ref="Z249:AB249"/>
    <mergeCell ref="Z250:AB250"/>
    <mergeCell ref="Z244:AB244"/>
    <mergeCell ref="X237:Z237"/>
    <mergeCell ref="T248:V248"/>
    <mergeCell ref="AE264:AF264"/>
    <mergeCell ref="AE263:AF263"/>
    <mergeCell ref="AA265:AB265"/>
    <mergeCell ref="U263:X263"/>
    <mergeCell ref="AA263:AB263"/>
    <mergeCell ref="AA264:AB264"/>
    <mergeCell ref="Y264:Z264"/>
    <mergeCell ref="AC264:AD264"/>
    <mergeCell ref="U264:X264"/>
    <mergeCell ref="W249:Y249"/>
    <mergeCell ref="U255:W255"/>
    <mergeCell ref="U256:W256"/>
    <mergeCell ref="AD256:AF256"/>
    <mergeCell ref="U257:W257"/>
    <mergeCell ref="W251:Y251"/>
    <mergeCell ref="AA257:AC257"/>
    <mergeCell ref="AD257:AF257"/>
    <mergeCell ref="X259:Z259"/>
    <mergeCell ref="X258:Z258"/>
    <mergeCell ref="U265:X265"/>
    <mergeCell ref="Y265:Z265"/>
    <mergeCell ref="U261:AF261"/>
    <mergeCell ref="AC265:AD265"/>
    <mergeCell ref="X235:Z235"/>
    <mergeCell ref="Z147:AB147"/>
    <mergeCell ref="W152:Y152"/>
    <mergeCell ref="W150:Y150"/>
    <mergeCell ref="AD154:AF154"/>
    <mergeCell ref="AE150:AG150"/>
    <mergeCell ref="Z151:AB151"/>
    <mergeCell ref="T152:V152"/>
    <mergeCell ref="AD155:AF155"/>
    <mergeCell ref="AE147:AG147"/>
    <mergeCell ref="Y141:AD141"/>
    <mergeCell ref="AD145:AG145"/>
    <mergeCell ref="AE151:AG151"/>
    <mergeCell ref="Y230:Z230"/>
    <mergeCell ref="AA230:AB230"/>
    <mergeCell ref="AC230:AD230"/>
    <mergeCell ref="U226:W226"/>
    <mergeCell ref="X226:Z226"/>
    <mergeCell ref="AD223:AF223"/>
    <mergeCell ref="AE230:AF230"/>
    <mergeCell ref="U201:W201"/>
    <mergeCell ref="U157:W157"/>
    <mergeCell ref="AE183:AG183"/>
    <mergeCell ref="AE182:AG182"/>
    <mergeCell ref="U159:W159"/>
    <mergeCell ref="X193:Z193"/>
    <mergeCell ref="U135:W135"/>
    <mergeCell ref="AE180:AG180"/>
    <mergeCell ref="U170:W170"/>
    <mergeCell ref="AE181:AG181"/>
    <mergeCell ref="AA121:AC121"/>
    <mergeCell ref="W183:Y183"/>
    <mergeCell ref="U164:X164"/>
    <mergeCell ref="AC132:AD132"/>
    <mergeCell ref="U125:W125"/>
    <mergeCell ref="X124:Z124"/>
    <mergeCell ref="AC131:AD131"/>
    <mergeCell ref="AA127:AC127"/>
    <mergeCell ref="AD159:AF159"/>
    <mergeCell ref="U154:W154"/>
    <mergeCell ref="Z184:AB184"/>
    <mergeCell ref="T215:V215"/>
    <mergeCell ref="Z213:AB213"/>
    <mergeCell ref="U168:W168"/>
    <mergeCell ref="X168:Z168"/>
    <mergeCell ref="U169:W169"/>
    <mergeCell ref="U191:W191"/>
    <mergeCell ref="AA190:AC190"/>
    <mergeCell ref="X169:Z169"/>
    <mergeCell ref="X170:Z170"/>
    <mergeCell ref="Y199:Z199"/>
    <mergeCell ref="U199:X199"/>
    <mergeCell ref="U192:W192"/>
    <mergeCell ref="L176:V176"/>
    <mergeCell ref="X188:Z188"/>
    <mergeCell ref="U188:W188"/>
    <mergeCell ref="L182:P182"/>
    <mergeCell ref="W178:Y178"/>
    <mergeCell ref="Z212:AB212"/>
    <mergeCell ref="Y240:AD240"/>
    <mergeCell ref="Z185:AB185"/>
    <mergeCell ref="Z210:AB210"/>
    <mergeCell ref="Z215:AB215"/>
    <mergeCell ref="T217:V217"/>
    <mergeCell ref="T184:V184"/>
    <mergeCell ref="W185:Y185"/>
    <mergeCell ref="AD236:AF236"/>
    <mergeCell ref="U235:W235"/>
    <mergeCell ref="AA221:AC221"/>
    <mergeCell ref="AA204:AC204"/>
    <mergeCell ref="B206:AF206"/>
    <mergeCell ref="AD203:AF203"/>
    <mergeCell ref="D203:E203"/>
    <mergeCell ref="F215:H215"/>
    <mergeCell ref="C217:E217"/>
    <mergeCell ref="T216:V216"/>
    <mergeCell ref="AD211:AG211"/>
    <mergeCell ref="AA199:AB199"/>
    <mergeCell ref="T185:V185"/>
    <mergeCell ref="W215:Y215"/>
    <mergeCell ref="AE216:AG216"/>
    <mergeCell ref="Z216:AB216"/>
    <mergeCell ref="I235:K235"/>
    <mergeCell ref="Q235:S235"/>
    <mergeCell ref="L234:P234"/>
    <mergeCell ref="U234:W234"/>
    <mergeCell ref="G236:H236"/>
    <mergeCell ref="I236:K236"/>
    <mergeCell ref="Q236:S236"/>
    <mergeCell ref="C229:S229"/>
    <mergeCell ref="X222:Z222"/>
    <mergeCell ref="AA226:AC226"/>
    <mergeCell ref="X136:Z136"/>
    <mergeCell ref="AA136:AC136"/>
    <mergeCell ref="X137:Z137"/>
    <mergeCell ref="AE146:AG146"/>
    <mergeCell ref="AE148:AG148"/>
    <mergeCell ref="W146:Y146"/>
    <mergeCell ref="T144:V144"/>
    <mergeCell ref="W144:Y144"/>
    <mergeCell ref="AA137:AC137"/>
    <mergeCell ref="Z144:AB144"/>
    <mergeCell ref="B142:AF142"/>
    <mergeCell ref="C145:E145"/>
    <mergeCell ref="Q145:S145"/>
    <mergeCell ref="G138:H138"/>
    <mergeCell ref="I138:K138"/>
    <mergeCell ref="AA193:AC193"/>
    <mergeCell ref="H165:S165"/>
    <mergeCell ref="H164:S164"/>
    <mergeCell ref="D168:H168"/>
    <mergeCell ref="H166:S166"/>
    <mergeCell ref="U165:X165"/>
    <mergeCell ref="U158:W158"/>
    <mergeCell ref="X157:Z157"/>
    <mergeCell ref="AA138:AC138"/>
    <mergeCell ref="AD220:AF220"/>
    <mergeCell ref="AD188:AF188"/>
    <mergeCell ref="AA188:AC188"/>
    <mergeCell ref="X160:Z160"/>
    <mergeCell ref="W179:Y179"/>
    <mergeCell ref="AA168:AC168"/>
    <mergeCell ref="AE250:AG250"/>
    <mergeCell ref="AD255:AF255"/>
    <mergeCell ref="AD254:AF254"/>
    <mergeCell ref="AD253:AF253"/>
    <mergeCell ref="AA255:AC255"/>
    <mergeCell ref="AE247:AG247"/>
    <mergeCell ref="AA231:AB231"/>
    <mergeCell ref="AD235:AF235"/>
    <mergeCell ref="AA256:AC256"/>
    <mergeCell ref="AE249:AG249"/>
    <mergeCell ref="AE245:AG245"/>
    <mergeCell ref="AE246:AG246"/>
    <mergeCell ref="AA232:AB232"/>
    <mergeCell ref="AC232:AD232"/>
    <mergeCell ref="AD244:AG244"/>
    <mergeCell ref="AE231:AF231"/>
    <mergeCell ref="Z245:AB245"/>
    <mergeCell ref="Z246:AB246"/>
    <mergeCell ref="Z243:AB243"/>
    <mergeCell ref="AA237:AC237"/>
    <mergeCell ref="AD237:AF237"/>
    <mergeCell ref="X255:Z255"/>
    <mergeCell ref="AA253:AC253"/>
    <mergeCell ref="AA235:AC235"/>
    <mergeCell ref="AA236:AC236"/>
    <mergeCell ref="U232:X232"/>
    <mergeCell ref="Y232:Z232"/>
    <mergeCell ref="L242:V242"/>
    <mergeCell ref="AC231:AD231"/>
    <mergeCell ref="Q234:S234"/>
    <mergeCell ref="AE232:AF232"/>
    <mergeCell ref="U259:W259"/>
    <mergeCell ref="U258:W258"/>
    <mergeCell ref="AX242:BC242"/>
    <mergeCell ref="AX248:AZ248"/>
    <mergeCell ref="AC263:AD263"/>
    <mergeCell ref="AX261:AZ261"/>
    <mergeCell ref="BA261:BC261"/>
    <mergeCell ref="BU182:BW182"/>
    <mergeCell ref="BS169:BU169"/>
    <mergeCell ref="BU178:BW178"/>
    <mergeCell ref="BX263:BY263"/>
    <mergeCell ref="AZ263:BB263"/>
    <mergeCell ref="BU218:BW218"/>
    <mergeCell ref="AX262:BN262"/>
    <mergeCell ref="BV263:BW263"/>
    <mergeCell ref="AE212:AG212"/>
    <mergeCell ref="AE213:AG213"/>
    <mergeCell ref="BU216:BW216"/>
    <mergeCell ref="BU217:BW217"/>
    <mergeCell ref="BU212:BW212"/>
    <mergeCell ref="BU215:BW215"/>
    <mergeCell ref="BS220:BU220"/>
    <mergeCell ref="AX216:AZ216"/>
    <mergeCell ref="BL216:BN216"/>
    <mergeCell ref="BO216:BQ216"/>
    <mergeCell ref="AD222:AF222"/>
    <mergeCell ref="AD226:AF226"/>
    <mergeCell ref="AE214:AG214"/>
    <mergeCell ref="AD202:AF202"/>
    <mergeCell ref="AE207:AG207"/>
    <mergeCell ref="AD204:AF204"/>
    <mergeCell ref="BP228:CA228"/>
    <mergeCell ref="Q150:S150"/>
    <mergeCell ref="F129:H129"/>
    <mergeCell ref="Y263:Z263"/>
    <mergeCell ref="BX232:BY232"/>
    <mergeCell ref="BU180:BW180"/>
    <mergeCell ref="BP198:BS198"/>
    <mergeCell ref="BR179:BT179"/>
    <mergeCell ref="BU179:BW179"/>
    <mergeCell ref="BU183:BW183"/>
    <mergeCell ref="BU213:BW213"/>
    <mergeCell ref="AC99:AD99"/>
    <mergeCell ref="AA102:AC102"/>
    <mergeCell ref="AA104:AC104"/>
    <mergeCell ref="AA100:AB100"/>
    <mergeCell ref="BV136:BX136"/>
    <mergeCell ref="BD137:BF137"/>
    <mergeCell ref="BL137:BN137"/>
    <mergeCell ref="Y100:Z100"/>
    <mergeCell ref="X127:Z127"/>
    <mergeCell ref="AX185:AZ185"/>
    <mergeCell ref="BR211:BT211"/>
    <mergeCell ref="BS203:BU203"/>
    <mergeCell ref="BV191:BX191"/>
    <mergeCell ref="BT165:BU165"/>
    <mergeCell ref="BP169:BR169"/>
    <mergeCell ref="BU151:BW151"/>
    <mergeCell ref="BU211:BW211"/>
    <mergeCell ref="BV193:BX193"/>
    <mergeCell ref="BU210:BW210"/>
    <mergeCell ref="BV204:BX204"/>
    <mergeCell ref="BS201:BU201"/>
    <mergeCell ref="BT199:BU199"/>
    <mergeCell ref="I69:K69"/>
    <mergeCell ref="C63:H63"/>
    <mergeCell ref="J63:J65"/>
    <mergeCell ref="AA98:AB98"/>
    <mergeCell ref="X154:Z154"/>
    <mergeCell ref="Z149:AB149"/>
    <mergeCell ref="AE149:AG149"/>
    <mergeCell ref="Z152:AB152"/>
    <mergeCell ref="T149:V149"/>
    <mergeCell ref="W119:Y119"/>
    <mergeCell ref="U121:W121"/>
    <mergeCell ref="X121:Z121"/>
    <mergeCell ref="AE83:AG83"/>
    <mergeCell ref="Z119:AB119"/>
    <mergeCell ref="AA122:AC122"/>
    <mergeCell ref="AD124:AF124"/>
    <mergeCell ref="AA123:AC123"/>
    <mergeCell ref="AA131:AB131"/>
    <mergeCell ref="AA125:AC125"/>
    <mergeCell ref="Z117:AB117"/>
    <mergeCell ref="Z118:AB118"/>
    <mergeCell ref="AD127:AF127"/>
    <mergeCell ref="Y133:Z133"/>
    <mergeCell ref="AA133:AB133"/>
    <mergeCell ref="AC133:AD133"/>
    <mergeCell ref="AA126:AC126"/>
    <mergeCell ref="Z112:AB112"/>
    <mergeCell ref="AE141:AG141"/>
    <mergeCell ref="X135:Z135"/>
    <mergeCell ref="U138:W138"/>
    <mergeCell ref="B140:AF140"/>
    <mergeCell ref="Q135:S135"/>
    <mergeCell ref="V69:X69"/>
    <mergeCell ref="F78:H78"/>
    <mergeCell ref="AE75:AG75"/>
    <mergeCell ref="AD79:AG79"/>
    <mergeCell ref="L78:P78"/>
    <mergeCell ref="B76:AF76"/>
    <mergeCell ref="C78:E78"/>
    <mergeCell ref="C80:E80"/>
    <mergeCell ref="C81:E81"/>
    <mergeCell ref="C83:E83"/>
    <mergeCell ref="W80:Y80"/>
    <mergeCell ref="W81:Y81"/>
    <mergeCell ref="E68:H68"/>
    <mergeCell ref="W83:Y83"/>
    <mergeCell ref="Z79:AB79"/>
    <mergeCell ref="Z83:AB83"/>
    <mergeCell ref="Z78:AB78"/>
    <mergeCell ref="W79:Y79"/>
    <mergeCell ref="V70:X70"/>
    <mergeCell ref="V68:X68"/>
    <mergeCell ref="L70:S70"/>
    <mergeCell ref="D72:AE72"/>
    <mergeCell ref="L69:S69"/>
    <mergeCell ref="T80:V80"/>
    <mergeCell ref="I78:K78"/>
    <mergeCell ref="T79:V79"/>
    <mergeCell ref="F83:H83"/>
    <mergeCell ref="Q81:S81"/>
    <mergeCell ref="Q83:S83"/>
    <mergeCell ref="L83:P83"/>
    <mergeCell ref="Z81:AB81"/>
    <mergeCell ref="I68:K68"/>
    <mergeCell ref="D90:E90"/>
    <mergeCell ref="G90:H90"/>
    <mergeCell ref="G91:H91"/>
    <mergeCell ref="I93:K93"/>
    <mergeCell ref="E98:G98"/>
    <mergeCell ref="C96:E96"/>
    <mergeCell ref="D94:E94"/>
    <mergeCell ref="L88:P88"/>
    <mergeCell ref="AE80:AG80"/>
    <mergeCell ref="U96:AF96"/>
    <mergeCell ref="AD102:AF102"/>
    <mergeCell ref="AD93:AF93"/>
    <mergeCell ref="X93:Z93"/>
    <mergeCell ref="C84:E84"/>
    <mergeCell ref="D91:E91"/>
    <mergeCell ref="G89:H89"/>
    <mergeCell ref="D89:E89"/>
    <mergeCell ref="AD90:AF90"/>
    <mergeCell ref="U90:W90"/>
    <mergeCell ref="T84:V84"/>
    <mergeCell ref="Q85:S85"/>
    <mergeCell ref="Q86:S86"/>
    <mergeCell ref="X90:Z90"/>
    <mergeCell ref="X91:Z91"/>
    <mergeCell ref="AD92:AF92"/>
    <mergeCell ref="AA94:AC94"/>
    <mergeCell ref="AA92:AC92"/>
    <mergeCell ref="X94:Z94"/>
    <mergeCell ref="AC100:AD100"/>
    <mergeCell ref="T81:V81"/>
    <mergeCell ref="Q80:S80"/>
    <mergeCell ref="X102:Z102"/>
    <mergeCell ref="K46:Q46"/>
    <mergeCell ref="AB53:AE53"/>
    <mergeCell ref="K54:Q54"/>
    <mergeCell ref="C44:H44"/>
    <mergeCell ref="Y59:Y65"/>
    <mergeCell ref="J51:J53"/>
    <mergeCell ref="AB63:AE63"/>
    <mergeCell ref="L59:Q59"/>
    <mergeCell ref="Z59:Z61"/>
    <mergeCell ref="C60:H60"/>
    <mergeCell ref="I43:I49"/>
    <mergeCell ref="J47:J49"/>
    <mergeCell ref="I51:I57"/>
    <mergeCell ref="AB52:AE52"/>
    <mergeCell ref="AB57:AE57"/>
    <mergeCell ref="R53:X53"/>
    <mergeCell ref="R61:X61"/>
    <mergeCell ref="Z63:Z65"/>
    <mergeCell ref="AB64:AE64"/>
    <mergeCell ref="R63:X63"/>
    <mergeCell ref="AA62:AE62"/>
    <mergeCell ref="L64:Q64"/>
    <mergeCell ref="AB51:AE51"/>
    <mergeCell ref="Z51:Z53"/>
    <mergeCell ref="AB56:AE56"/>
    <mergeCell ref="BD103:BF103"/>
    <mergeCell ref="BL105:BN105"/>
    <mergeCell ref="BL112:BN112"/>
    <mergeCell ref="BD111:BF111"/>
    <mergeCell ref="BR111:BT111"/>
    <mergeCell ref="BO112:BQ112"/>
    <mergeCell ref="BP102:BR102"/>
    <mergeCell ref="BT100:BU100"/>
    <mergeCell ref="BV103:BX103"/>
    <mergeCell ref="AE108:AG108"/>
    <mergeCell ref="AA135:AC135"/>
    <mergeCell ref="BY125:CA125"/>
    <mergeCell ref="BV127:BX127"/>
    <mergeCell ref="BR113:BT113"/>
    <mergeCell ref="BV104:BX104"/>
    <mergeCell ref="BR112:BT112"/>
    <mergeCell ref="BB137:BC137"/>
    <mergeCell ref="BS136:BU136"/>
    <mergeCell ref="Z116:AB116"/>
    <mergeCell ref="AD135:AF135"/>
    <mergeCell ref="U129:AF129"/>
    <mergeCell ref="T114:V114"/>
    <mergeCell ref="T113:V113"/>
    <mergeCell ref="U122:W122"/>
    <mergeCell ref="Z113:AB113"/>
    <mergeCell ref="X125:Z125"/>
    <mergeCell ref="X126:Z126"/>
    <mergeCell ref="U126:W126"/>
    <mergeCell ref="W117:Y117"/>
    <mergeCell ref="T117:V117"/>
    <mergeCell ref="T118:V118"/>
    <mergeCell ref="W118:Y118"/>
    <mergeCell ref="AW208:CA208"/>
    <mergeCell ref="BY188:CA188"/>
    <mergeCell ref="BY193:CA193"/>
    <mergeCell ref="BV197:BW197"/>
    <mergeCell ref="BV190:BX190"/>
    <mergeCell ref="BR180:BT180"/>
    <mergeCell ref="BY190:CA190"/>
    <mergeCell ref="BZ180:CB180"/>
    <mergeCell ref="BZ182:CB182"/>
    <mergeCell ref="BU184:BW184"/>
    <mergeCell ref="BZ181:CB181"/>
    <mergeCell ref="AY187:BC187"/>
    <mergeCell ref="BD187:BF187"/>
    <mergeCell ref="BG187:BK187"/>
    <mergeCell ref="BL187:BN187"/>
    <mergeCell ref="AY188:AZ188"/>
    <mergeCell ref="BB188:BC188"/>
    <mergeCell ref="BD188:BF188"/>
    <mergeCell ref="BL184:BN184"/>
    <mergeCell ref="BR184:BT184"/>
    <mergeCell ref="BL183:BN183"/>
    <mergeCell ref="BO183:BQ183"/>
    <mergeCell ref="BL193:BN193"/>
    <mergeCell ref="BY191:CA191"/>
    <mergeCell ref="BL188:BN188"/>
    <mergeCell ref="BL189:BN189"/>
    <mergeCell ref="BY203:CA203"/>
    <mergeCell ref="AX184:AZ184"/>
    <mergeCell ref="AX183:AZ183"/>
    <mergeCell ref="BZ197:CA197"/>
    <mergeCell ref="BZ198:CA198"/>
    <mergeCell ref="BD190:BF190"/>
    <mergeCell ref="W182:Y182"/>
    <mergeCell ref="AE164:AF164"/>
    <mergeCell ref="I177:K177"/>
    <mergeCell ref="L177:P177"/>
    <mergeCell ref="Q177:S177"/>
    <mergeCell ref="C176:E176"/>
    <mergeCell ref="C177:E177"/>
    <mergeCell ref="F177:H177"/>
    <mergeCell ref="E165:G165"/>
    <mergeCell ref="E166:G166"/>
    <mergeCell ref="X159:Z159"/>
    <mergeCell ref="AC164:AD164"/>
    <mergeCell ref="X155:Z155"/>
    <mergeCell ref="Y165:Z165"/>
    <mergeCell ref="AC166:AD166"/>
    <mergeCell ref="AA166:AB166"/>
    <mergeCell ref="AD168:AF168"/>
    <mergeCell ref="AA160:AC160"/>
    <mergeCell ref="U156:W156"/>
    <mergeCell ref="X156:Z156"/>
    <mergeCell ref="Y166:Z166"/>
    <mergeCell ref="AD157:AF157"/>
    <mergeCell ref="AA156:AC156"/>
    <mergeCell ref="AD156:AF156"/>
    <mergeCell ref="AA158:AC158"/>
    <mergeCell ref="AD158:AF158"/>
    <mergeCell ref="Q170:S170"/>
    <mergeCell ref="I155:K155"/>
    <mergeCell ref="Q155:S155"/>
    <mergeCell ref="D156:E156"/>
    <mergeCell ref="C184:E184"/>
    <mergeCell ref="F182:H182"/>
    <mergeCell ref="I182:K182"/>
    <mergeCell ref="Q184:S184"/>
    <mergeCell ref="Q183:S183"/>
    <mergeCell ref="Q159:S159"/>
    <mergeCell ref="D171:E171"/>
    <mergeCell ref="G171:H171"/>
    <mergeCell ref="I160:K160"/>
    <mergeCell ref="C178:E178"/>
    <mergeCell ref="AD170:AF170"/>
    <mergeCell ref="R6:AC6"/>
    <mergeCell ref="AC197:AD197"/>
    <mergeCell ref="U195:AF195"/>
    <mergeCell ref="U197:X197"/>
    <mergeCell ref="R7:AC7"/>
    <mergeCell ref="X191:Z191"/>
    <mergeCell ref="AB41:AD41"/>
    <mergeCell ref="U162:AF162"/>
    <mergeCell ref="AD160:AF160"/>
    <mergeCell ref="AE118:AG118"/>
    <mergeCell ref="AE115:AG115"/>
    <mergeCell ref="AE116:AG116"/>
    <mergeCell ref="AE117:AG117"/>
    <mergeCell ref="AD121:AF121"/>
    <mergeCell ref="AD122:AF122"/>
    <mergeCell ref="AA169:AC169"/>
    <mergeCell ref="AD193:AF193"/>
    <mergeCell ref="AE113:AG113"/>
    <mergeCell ref="Y164:Z164"/>
    <mergeCell ref="AA164:AB164"/>
    <mergeCell ref="Z182:AB182"/>
    <mergeCell ref="C110:E110"/>
    <mergeCell ref="L61:Q61"/>
    <mergeCell ref="U155:W155"/>
    <mergeCell ref="AE174:AG174"/>
    <mergeCell ref="X187:Z187"/>
    <mergeCell ref="AD125:AF125"/>
    <mergeCell ref="AA171:AC171"/>
    <mergeCell ref="AD171:AF171"/>
    <mergeCell ref="C46:H46"/>
    <mergeCell ref="C47:H47"/>
    <mergeCell ref="C52:H52"/>
    <mergeCell ref="AB47:AE47"/>
    <mergeCell ref="R54:X54"/>
    <mergeCell ref="R52:X52"/>
    <mergeCell ref="L52:Q52"/>
    <mergeCell ref="L43:Q43"/>
    <mergeCell ref="J43:J45"/>
    <mergeCell ref="R62:X62"/>
    <mergeCell ref="C55:H55"/>
    <mergeCell ref="L53:Q53"/>
    <mergeCell ref="L49:Q49"/>
    <mergeCell ref="L44:Q44"/>
    <mergeCell ref="L45:Q45"/>
    <mergeCell ref="L48:Q48"/>
    <mergeCell ref="K62:Q62"/>
    <mergeCell ref="Y43:Y49"/>
    <mergeCell ref="Z43:Z45"/>
    <mergeCell ref="AB59:AE59"/>
    <mergeCell ref="Z55:Z57"/>
    <mergeCell ref="Y51:Y57"/>
    <mergeCell ref="AB55:AE55"/>
    <mergeCell ref="AA54:AE54"/>
    <mergeCell ref="C79:E79"/>
    <mergeCell ref="Q78:S78"/>
    <mergeCell ref="Q125:S125"/>
    <mergeCell ref="U123:W123"/>
    <mergeCell ref="U124:W124"/>
    <mergeCell ref="U127:W127"/>
    <mergeCell ref="I135:K135"/>
    <mergeCell ref="L135:P135"/>
    <mergeCell ref="D136:E136"/>
    <mergeCell ref="G137:H137"/>
    <mergeCell ref="G136:H136"/>
    <mergeCell ref="X122:Z122"/>
    <mergeCell ref="F116:H116"/>
    <mergeCell ref="D121:H121"/>
    <mergeCell ref="I123:K123"/>
    <mergeCell ref="Q123:S123"/>
    <mergeCell ref="X123:Z123"/>
    <mergeCell ref="T78:V78"/>
    <mergeCell ref="I83:K83"/>
    <mergeCell ref="Q137:S137"/>
    <mergeCell ref="I137:K137"/>
    <mergeCell ref="I136:K136"/>
    <mergeCell ref="Q103:S103"/>
    <mergeCell ref="U102:W102"/>
    <mergeCell ref="Q84:S84"/>
    <mergeCell ref="W78:Y78"/>
    <mergeCell ref="Q127:S127"/>
    <mergeCell ref="D122:E122"/>
    <mergeCell ref="G122:H122"/>
    <mergeCell ref="W112:Y112"/>
    <mergeCell ref="U105:W105"/>
    <mergeCell ref="U104:W104"/>
    <mergeCell ref="I31:K31"/>
    <mergeCell ref="Y31:AA31"/>
    <mergeCell ref="C45:H45"/>
    <mergeCell ref="C53:H53"/>
    <mergeCell ref="L77:V77"/>
    <mergeCell ref="L110:V110"/>
    <mergeCell ref="Y70:AD70"/>
    <mergeCell ref="I27:K27"/>
    <mergeCell ref="R4:AC4"/>
    <mergeCell ref="R5:AC5"/>
    <mergeCell ref="R28:T28"/>
    <mergeCell ref="AE98:AF98"/>
    <mergeCell ref="AE99:AF99"/>
    <mergeCell ref="Y68:AE68"/>
    <mergeCell ref="Y69:AE69"/>
    <mergeCell ref="B74:AF74"/>
    <mergeCell ref="I70:K70"/>
    <mergeCell ref="C54:H54"/>
    <mergeCell ref="L57:Q57"/>
    <mergeCell ref="L60:Q60"/>
    <mergeCell ref="J55:J57"/>
    <mergeCell ref="L56:Q56"/>
    <mergeCell ref="J59:J61"/>
    <mergeCell ref="L55:Q55"/>
    <mergeCell ref="L68:S68"/>
    <mergeCell ref="Z47:Z49"/>
    <mergeCell ref="AB49:AE49"/>
    <mergeCell ref="C77:E77"/>
    <mergeCell ref="AE30:AG30"/>
    <mergeCell ref="AE31:AG31"/>
    <mergeCell ref="AE32:AG32"/>
    <mergeCell ref="R60:X60"/>
    <mergeCell ref="BS50:BT50"/>
    <mergeCell ref="BC49:BF49"/>
    <mergeCell ref="BG49:BJ49"/>
    <mergeCell ref="BK49:BL49"/>
    <mergeCell ref="BM49:BN49"/>
    <mergeCell ref="BO49:BP49"/>
    <mergeCell ref="BQ49:BR49"/>
    <mergeCell ref="BC99:BN99"/>
    <mergeCell ref="AY102:BC102"/>
    <mergeCell ref="BD104:BF104"/>
    <mergeCell ref="AZ98:BB98"/>
    <mergeCell ref="BR81:BT81"/>
    <mergeCell ref="BD88:BF88"/>
    <mergeCell ref="BG88:BK88"/>
    <mergeCell ref="BL88:BN88"/>
    <mergeCell ref="BP88:BR88"/>
    <mergeCell ref="BS88:BU88"/>
    <mergeCell ref="BP89:BR89"/>
    <mergeCell ref="BS89:BU89"/>
    <mergeCell ref="BT98:BU98"/>
    <mergeCell ref="AX81:AZ81"/>
    <mergeCell ref="BL81:BN81"/>
    <mergeCell ref="BO81:BQ81"/>
    <mergeCell ref="AY104:AZ104"/>
    <mergeCell ref="BU78:BW78"/>
    <mergeCell ref="AX78:AZ78"/>
    <mergeCell ref="BU83:BW83"/>
    <mergeCell ref="BR83:BT83"/>
    <mergeCell ref="BP90:BR90"/>
    <mergeCell ref="BS90:BU90"/>
    <mergeCell ref="BV90:BX90"/>
    <mergeCell ref="AY103:AZ103"/>
    <mergeCell ref="AE9:AG9"/>
    <mergeCell ref="AE10:AG10"/>
    <mergeCell ref="AE11:AG11"/>
    <mergeCell ref="BG50:BJ50"/>
    <mergeCell ref="BK50:BL50"/>
    <mergeCell ref="BM50:BN50"/>
    <mergeCell ref="BO50:BP50"/>
    <mergeCell ref="BQ50:BR50"/>
    <mergeCell ref="Q138:S138"/>
    <mergeCell ref="AE81:AG81"/>
    <mergeCell ref="Q79:S79"/>
    <mergeCell ref="Z80:AB80"/>
    <mergeCell ref="AE114:AG114"/>
    <mergeCell ref="AE82:AG82"/>
    <mergeCell ref="BP121:BR121"/>
    <mergeCell ref="R44:X44"/>
    <mergeCell ref="AB44:AE44"/>
    <mergeCell ref="L65:Q65"/>
    <mergeCell ref="R46:X46"/>
    <mergeCell ref="L47:Q47"/>
    <mergeCell ref="AB65:AE65"/>
    <mergeCell ref="AB61:AE61"/>
    <mergeCell ref="L63:Q63"/>
    <mergeCell ref="AE15:AG15"/>
    <mergeCell ref="AE16:AG16"/>
    <mergeCell ref="Y23:AA23"/>
    <mergeCell ref="AE19:AG19"/>
    <mergeCell ref="AE21:AG21"/>
    <mergeCell ref="AE22:AG22"/>
    <mergeCell ref="T112:V112"/>
    <mergeCell ref="BP137:BR137"/>
    <mergeCell ref="H133:S133"/>
    <mergeCell ref="R1:AC1"/>
    <mergeCell ref="R2:AC2"/>
    <mergeCell ref="R3:AC3"/>
    <mergeCell ref="Y35:AA35"/>
    <mergeCell ref="R31:T31"/>
    <mergeCell ref="Y36:AA36"/>
    <mergeCell ref="AB43:AE43"/>
    <mergeCell ref="AB45:AE45"/>
    <mergeCell ref="AE20:AG20"/>
    <mergeCell ref="AE1:AG1"/>
    <mergeCell ref="AE2:AG2"/>
    <mergeCell ref="AE3:AG3"/>
    <mergeCell ref="AE4:AG4"/>
    <mergeCell ref="AE5:AG5"/>
    <mergeCell ref="AE6:AG6"/>
    <mergeCell ref="AE7:AG7"/>
    <mergeCell ref="AE8:AG8"/>
    <mergeCell ref="AE24:AG24"/>
    <mergeCell ref="AE25:AG25"/>
    <mergeCell ref="AE26:AG26"/>
    <mergeCell ref="R24:T24"/>
    <mergeCell ref="R26:T26"/>
    <mergeCell ref="Y24:AA24"/>
    <mergeCell ref="R30:T30"/>
    <mergeCell ref="Y27:AA27"/>
    <mergeCell ref="AE27:AG27"/>
    <mergeCell ref="AE28:AG28"/>
    <mergeCell ref="AE29:AG29"/>
    <mergeCell ref="R8:AC8"/>
    <mergeCell ref="AE12:AG12"/>
    <mergeCell ref="AE13:AG13"/>
    <mergeCell ref="AE14:AG14"/>
    <mergeCell ref="AE23:AG23"/>
    <mergeCell ref="AX176:AZ176"/>
    <mergeCell ref="BB104:BC104"/>
    <mergeCell ref="AZ133:BB133"/>
    <mergeCell ref="AA124:AC124"/>
    <mergeCell ref="AD169:AF169"/>
    <mergeCell ref="AA170:AC170"/>
    <mergeCell ref="AD123:AF123"/>
    <mergeCell ref="AD112:AG112"/>
    <mergeCell ref="Z114:AB114"/>
    <mergeCell ref="AA157:AC157"/>
    <mergeCell ref="X158:Z158"/>
    <mergeCell ref="AA155:AC155"/>
    <mergeCell ref="R55:X55"/>
    <mergeCell ref="AA46:AE46"/>
    <mergeCell ref="AB60:AE60"/>
    <mergeCell ref="Y75:AD75"/>
    <mergeCell ref="W113:Y113"/>
    <mergeCell ref="U133:X133"/>
    <mergeCell ref="W114:Y114"/>
    <mergeCell ref="Z145:AB145"/>
    <mergeCell ref="R34:T34"/>
    <mergeCell ref="Y28:AA28"/>
    <mergeCell ref="T145:V145"/>
    <mergeCell ref="R47:X47"/>
    <mergeCell ref="AB48:AE48"/>
    <mergeCell ref="B175:AF175"/>
    <mergeCell ref="AD138:AF138"/>
    <mergeCell ref="BB103:BC103"/>
    <mergeCell ref="C62:H62"/>
    <mergeCell ref="I59:I65"/>
    <mergeCell ref="L51:Q51"/>
  </mergeCells>
  <phoneticPr fontId="2"/>
  <pageMargins left="0.24" right="0.32" top="0.43" bottom="0.28999999999999998" header="0.28000000000000003" footer="0.16"/>
  <pageSetup paperSize="9" scale="81" orientation="landscape" horizontalDpi="4294967293" verticalDpi="300" r:id="rId1"/>
  <headerFooter alignWithMargins="0"/>
  <rowBreaks count="2" manualBreakCount="2">
    <brk id="73" max="32" man="1"/>
    <brk id="106" max="32" man="1"/>
  </rowBreaks>
  <colBreaks count="1" manualBreakCount="1">
    <brk id="47" min="38" max="270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7"/>
  <sheetViews>
    <sheetView workbookViewId="0">
      <selection activeCell="A2" sqref="A2"/>
    </sheetView>
  </sheetViews>
  <sheetFormatPr defaultRowHeight="13.5" x14ac:dyDescent="0.15"/>
  <cols>
    <col min="3" max="3" width="15.75" customWidth="1"/>
    <col min="4" max="4" width="40.125" customWidth="1"/>
    <col min="5" max="5" width="35.625" customWidth="1"/>
  </cols>
  <sheetData>
    <row r="2" spans="2:4" ht="17.25" x14ac:dyDescent="0.2">
      <c r="B2" s="279" t="s">
        <v>192</v>
      </c>
      <c r="C2" s="279" t="s">
        <v>203</v>
      </c>
      <c r="D2" s="280" t="s">
        <v>195</v>
      </c>
    </row>
    <row r="3" spans="2:4" ht="17.25" x14ac:dyDescent="0.2">
      <c r="B3" s="279" t="s">
        <v>193</v>
      </c>
      <c r="C3" s="279" t="s">
        <v>202</v>
      </c>
      <c r="D3" s="280" t="s">
        <v>197</v>
      </c>
    </row>
    <row r="4" spans="2:4" ht="17.25" x14ac:dyDescent="0.2">
      <c r="B4" s="279" t="s">
        <v>194</v>
      </c>
      <c r="C4" s="279" t="s">
        <v>203</v>
      </c>
      <c r="D4" s="280" t="s">
        <v>196</v>
      </c>
    </row>
    <row r="5" spans="2:4" ht="17.25" x14ac:dyDescent="0.2">
      <c r="B5" s="279" t="s">
        <v>130</v>
      </c>
      <c r="C5" s="279" t="s">
        <v>202</v>
      </c>
      <c r="D5" s="280" t="s">
        <v>198</v>
      </c>
    </row>
    <row r="6" spans="2:4" ht="17.25" x14ac:dyDescent="0.2">
      <c r="B6" s="279" t="s">
        <v>132</v>
      </c>
      <c r="C6" s="279" t="s">
        <v>201</v>
      </c>
      <c r="D6" s="280" t="s">
        <v>199</v>
      </c>
    </row>
    <row r="7" spans="2:4" ht="17.25" x14ac:dyDescent="0.2">
      <c r="B7" s="279" t="s">
        <v>134</v>
      </c>
      <c r="C7" s="279" t="s">
        <v>201</v>
      </c>
      <c r="D7" s="280" t="s">
        <v>200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2021第1回チャレンジドリームカップ 全成績</vt:lpstr>
      <vt:lpstr>2日目会場</vt:lpstr>
      <vt:lpstr>'2021第1回チャレンジドリームカップ 全成績'!Print_Area</vt:lpstr>
    </vt:vector>
  </TitlesOfParts>
  <Company>MEMC.ｉｎｃ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Isikawa</dc:creator>
  <cp:lastModifiedBy>User</cp:lastModifiedBy>
  <cp:lastPrinted>2024-12-21T07:06:33Z</cp:lastPrinted>
  <dcterms:created xsi:type="dcterms:W3CDTF">2001-10-25T20:20:00Z</dcterms:created>
  <dcterms:modified xsi:type="dcterms:W3CDTF">2024-12-22T09:45:02Z</dcterms:modified>
</cp:coreProperties>
</file>